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90" windowHeight="9315" activeTab="3"/>
  </bookViews>
  <sheets>
    <sheet name="Utility Accounts" sheetId="1" r:id="rId1"/>
    <sheet name="Data Entry" sheetId="2" r:id="rId2"/>
    <sheet name="Sheet1" sheetId="3" r:id="rId3"/>
    <sheet name="Posting" sheetId="4" r:id="rId4"/>
  </sheets>
  <definedNames>
    <definedName name="_xlnm.Print_Area" localSheetId="1">'Data Entry'!$A$1:$L$157</definedName>
  </definedNames>
  <calcPr fullCalcOnLoad="1"/>
</workbook>
</file>

<file path=xl/sharedStrings.xml><?xml version="1.0" encoding="utf-8"?>
<sst xmlns="http://schemas.openxmlformats.org/spreadsheetml/2006/main" count="234" uniqueCount="202">
  <si>
    <t>YOAKUM COUNTY UTILITIES USAGE</t>
  </si>
  <si>
    <t>Yoakum County Auditor</t>
  </si>
  <si>
    <t>P.O. Box 516</t>
  </si>
  <si>
    <t>Plains, TX 79355</t>
  </si>
  <si>
    <t>COUNTY OF YOAKUM</t>
  </si>
  <si>
    <t>USE</t>
  </si>
  <si>
    <t>UNITS</t>
  </si>
  <si>
    <t>% OF TOTAL
COST</t>
  </si>
  <si>
    <t>UTILITY BILLS PAID IN THE MONTH OF:</t>
  </si>
  <si>
    <t>Electricity</t>
  </si>
  <si>
    <t>Natural Gas</t>
  </si>
  <si>
    <t>Water</t>
  </si>
  <si>
    <t>Sewer</t>
  </si>
  <si>
    <t>ENERGY TYPE
(all sites)</t>
  </si>
  <si>
    <t>330-5-331-4400</t>
  </si>
  <si>
    <t>City of Plains</t>
  </si>
  <si>
    <t>340-5-340-4400</t>
  </si>
  <si>
    <t>KWH</t>
  </si>
  <si>
    <t>100-5-510-4439</t>
  </si>
  <si>
    <t>100-5-510-4410</t>
  </si>
  <si>
    <t>100-5-510-4412</t>
  </si>
  <si>
    <t>100-5-510-4413</t>
  </si>
  <si>
    <t>100-5-510-4414</t>
  </si>
  <si>
    <t>100-5-510-4415</t>
  </si>
  <si>
    <t>100-5-510-4418</t>
  </si>
  <si>
    <t>100-5-510-4420</t>
  </si>
  <si>
    <t>100-5-510-4422</t>
  </si>
  <si>
    <t>100-5-630-4401</t>
  </si>
  <si>
    <t>100-5-660-4410</t>
  </si>
  <si>
    <t>100-5-660-4411</t>
  </si>
  <si>
    <t>100-5-660-4412</t>
  </si>
  <si>
    <t>100-5-660-4413</t>
  </si>
  <si>
    <t>100-5-660-4414</t>
  </si>
  <si>
    <t>100-5-660-4415</t>
  </si>
  <si>
    <t>100-5-660-4416</t>
  </si>
  <si>
    <t>100-5-660-4417</t>
  </si>
  <si>
    <t>100-5-660-4418</t>
  </si>
  <si>
    <t>100-5-660-4419</t>
  </si>
  <si>
    <t>151-5-151-4400</t>
  </si>
  <si>
    <t>152-5-152-4400</t>
  </si>
  <si>
    <t>153-5-153-4400</t>
  </si>
  <si>
    <t>154-5-154-4400</t>
  </si>
  <si>
    <t>Use</t>
  </si>
  <si>
    <t>Natural
Gas</t>
  </si>
  <si>
    <t>Vendors</t>
  </si>
  <si>
    <t>LEA Co. Electric</t>
  </si>
  <si>
    <t>Other
(Not Reported/
Needed to Tie)</t>
  </si>
  <si>
    <t>Total Amount
Paid</t>
  </si>
  <si>
    <t>Total Paid</t>
  </si>
  <si>
    <t>Print G/L Detail Listing Reports for the following utility accounts:</t>
  </si>
  <si>
    <r>
      <t>Instructions</t>
    </r>
    <r>
      <rPr>
        <sz val="10"/>
        <rFont val="Arial"/>
        <family val="2"/>
      </rPr>
      <t xml:space="preserve">: </t>
    </r>
  </si>
  <si>
    <t>Add debits on reports &amp; tie to "Total Paid" on the excel worksheet. (If it does not tie,</t>
  </si>
  <si>
    <t xml:space="preserve">    go back through reports/invoices &amp; add the amounts missing from the excel worksheet)</t>
  </si>
  <si>
    <t>YOAKUM COUNTY UTILITY WORKSHEET</t>
  </si>
  <si>
    <t>Print reports for the listed utility accounts for the month (see list on "Utility Accounts" Tab)</t>
  </si>
  <si>
    <t>MCF</t>
  </si>
  <si>
    <t>GAL</t>
  </si>
  <si>
    <t>BASE RATE</t>
  </si>
  <si>
    <t xml:space="preserve">
COST</t>
  </si>
  <si>
    <t>Total Cost</t>
  </si>
  <si>
    <t>Section 2264.001(b)</t>
  </si>
  <si>
    <t>*Information posted in accordance with House Bill 3693, Chapter 2264-</t>
  </si>
  <si>
    <t>under the Public Information Act:</t>
  </si>
  <si>
    <t>Detailed bills can be obtained through the Yoakum County Auditor's Office in writing</t>
  </si>
  <si>
    <t>RECORD OF ELECTRICITY, NATURAL GAS, WATER, AND SEWER CONSUMPTION</t>
  </si>
  <si>
    <t>100-5-510-4528</t>
  </si>
  <si>
    <t>100-5-560-4220</t>
  </si>
  <si>
    <t>100-5-660-4529</t>
  </si>
  <si>
    <t>* Avg Unit Cost includes charge per unit, related fees, &amp; base rates.</t>
  </si>
  <si>
    <t>AVG UNIT
COST*</t>
  </si>
  <si>
    <t>Add the "Month" of the report to the pink box below</t>
  </si>
  <si>
    <t xml:space="preserve">Go through reports &amp; Laserfiche invoices &amp; record amounts paid &amp; usage for County related utility charges </t>
  </si>
  <si>
    <r>
      <t xml:space="preserve">Print the "Data Entry" &amp; "Posting" Tab for Auditor's office copy &amp; email this workbook to </t>
    </r>
    <r>
      <rPr>
        <b/>
        <i/>
        <sz val="10"/>
        <rFont val="Arial"/>
        <family val="2"/>
      </rPr>
      <t>webdev@cira.state.tx.us</t>
    </r>
    <r>
      <rPr>
        <sz val="10"/>
        <rFont val="Arial"/>
        <family val="2"/>
      </rPr>
      <t xml:space="preserve">, </t>
    </r>
  </si>
  <si>
    <r>
      <t xml:space="preserve">    stating the month of the report and to post the "</t>
    </r>
    <r>
      <rPr>
        <b/>
        <sz val="10"/>
        <rFont val="Arial"/>
        <family val="2"/>
      </rPr>
      <t>POSTING</t>
    </r>
    <r>
      <rPr>
        <sz val="10"/>
        <rFont val="Arial"/>
        <family val="0"/>
      </rPr>
      <t>" tab only to the County website.</t>
    </r>
  </si>
  <si>
    <t xml:space="preserve"> </t>
  </si>
  <si>
    <t>Xcel Energy (19396)</t>
  </si>
  <si>
    <t>Xcel Energy (40254)</t>
  </si>
  <si>
    <t>Xcel Energy (19397)</t>
  </si>
  <si>
    <t>Xcel Energy (300321139)</t>
  </si>
  <si>
    <t>Xcel Energy (300275868)</t>
  </si>
  <si>
    <t>Xcel Energy (300281647)</t>
  </si>
  <si>
    <t>Xcel Energy (300319366)</t>
  </si>
  <si>
    <t>Xcel Energy (300379679)</t>
  </si>
  <si>
    <t>Xcel Energy (28331)</t>
  </si>
  <si>
    <t>Xcel Energy (300572280)</t>
  </si>
  <si>
    <t>Xcel Energy (300604375)</t>
  </si>
  <si>
    <t>Xcel Energy (300610372)</t>
  </si>
  <si>
    <t>Xcel Energy (44525)</t>
  </si>
  <si>
    <t>Xcel Energy (11725)</t>
  </si>
  <si>
    <t>Xcel Energy (300223141)</t>
  </si>
  <si>
    <t>Xcel Energy (300270051)</t>
  </si>
  <si>
    <t>Xcel Energy (300270665)</t>
  </si>
  <si>
    <t>Xcel Energy (300271014)</t>
  </si>
  <si>
    <t>Xcel Energy (300366071)</t>
  </si>
  <si>
    <t>Xcel Energy (300366665)</t>
  </si>
  <si>
    <t>Xcel Energy (300396341)</t>
  </si>
  <si>
    <t>Xcel Energy (300443853)</t>
  </si>
  <si>
    <t>Xcel Energy (300510049)</t>
  </si>
  <si>
    <t>Xcel Energy (300510662)</t>
  </si>
  <si>
    <t>Xcel Energy (300511020)</t>
  </si>
  <si>
    <t>Xcel Energy (300558413)</t>
  </si>
  <si>
    <t>Xcel Energy (300587248)</t>
  </si>
  <si>
    <t>Xcel Energy (300318409)</t>
  </si>
  <si>
    <t>Xcel Energy (300607095)</t>
  </si>
  <si>
    <t>Xcel Energy (27335)</t>
  </si>
  <si>
    <t>Xcel Energy (304240136)</t>
  </si>
  <si>
    <t>Xcel Energy (300334875)</t>
  </si>
  <si>
    <t>City of DC (02-011609-000)</t>
  </si>
  <si>
    <t>City of DC (08-005125-000)</t>
  </si>
  <si>
    <t>City of DC (13-019064-000)</t>
  </si>
  <si>
    <t>City of DC (14-012050-000)</t>
  </si>
  <si>
    <t>City of DC (03-003407-002)</t>
  </si>
  <si>
    <t>City of DC (05-001706-000)</t>
  </si>
  <si>
    <t>City of DC (05-009501-002)</t>
  </si>
  <si>
    <t>City of DC (07-003601-000)</t>
  </si>
  <si>
    <t>City of Plains (New Jail Mtr)</t>
  </si>
  <si>
    <t>City of Plains (01-2660-00)</t>
  </si>
  <si>
    <t>City of Plains (01-2610-00)</t>
  </si>
  <si>
    <t>City of Plains (02-1250-00)</t>
  </si>
  <si>
    <t>City of Plains (01-3760-00)</t>
  </si>
  <si>
    <t>City of Plains (01-3780-00)</t>
  </si>
  <si>
    <t>City of Plains (03-2045-00)</t>
  </si>
  <si>
    <t>City of Plains (03-2046-00)</t>
  </si>
  <si>
    <t>City of Plains (02-1760-00)</t>
  </si>
  <si>
    <t>Xcel Energy (300611886)</t>
  </si>
  <si>
    <t>LEA Co. Electric (001)</t>
  </si>
  <si>
    <t>LEA Co. Electric (002)</t>
  </si>
  <si>
    <t>LEA Co. Electric (44919)</t>
  </si>
  <si>
    <t>LEA Co. Electric (44431)</t>
  </si>
  <si>
    <t>LEA Co. Electric (011)</t>
  </si>
  <si>
    <t>LEA Co. Electric (013)</t>
  </si>
  <si>
    <t>LEA Co. Electric (014)</t>
  </si>
  <si>
    <t>LEA Co. Electric (015)</t>
  </si>
  <si>
    <t>LEA Co. Electric (016)</t>
  </si>
  <si>
    <t>LEA Co. Electric (018)</t>
  </si>
  <si>
    <t>LEA Co. Electric (44525)</t>
  </si>
  <si>
    <t>LEA Co. Electric (44523)</t>
  </si>
  <si>
    <t>LEA Co. Electric (040)</t>
  </si>
  <si>
    <t>LEA Co. Electric (042)</t>
  </si>
  <si>
    <t>LEA Co. Electric (043)</t>
  </si>
  <si>
    <t>LEA Co. Electric (044)</t>
  </si>
  <si>
    <t>LEA Co. Electric (045)</t>
  </si>
  <si>
    <t>LEA Co. Electric (046)</t>
  </si>
  <si>
    <t>LEA Co. Electric (047)</t>
  </si>
  <si>
    <t>LEA Co. Electric (048)</t>
  </si>
  <si>
    <t>LEA Co. Electric (049)</t>
  </si>
  <si>
    <t>LEA Co. Electric (050)</t>
  </si>
  <si>
    <t>LEA Co. Electric (55141)</t>
  </si>
  <si>
    <t>LEA Co. Electric (53236)</t>
  </si>
  <si>
    <t>LEA Co. Electric (55126)</t>
  </si>
  <si>
    <t>LEA Co. Electric (019)</t>
  </si>
  <si>
    <t>LEA Co. Electric (54018)</t>
  </si>
  <si>
    <t>LEA Co. Electric (54012)</t>
  </si>
  <si>
    <t>LEA Co. Electric (54013)</t>
  </si>
  <si>
    <t>LEA Co. Electric (54017)</t>
  </si>
  <si>
    <t>LEA Co. Electric (54014)</t>
  </si>
  <si>
    <t>LEA Co. Electric (54011)</t>
  </si>
  <si>
    <t>LEA Co. Electric (53205)</t>
  </si>
  <si>
    <t>LEA Co. Electric (53241)</t>
  </si>
  <si>
    <t>LEA Co. Electric (54765)</t>
  </si>
  <si>
    <t>LEA Co. Electric (54015)</t>
  </si>
  <si>
    <t>LEA Co. Electric (051)</t>
  </si>
  <si>
    <t>LEA Co. Electric (052)</t>
  </si>
  <si>
    <t>LEA Co. Electric (053)</t>
  </si>
  <si>
    <t>LEA Co. Electric (054)</t>
  </si>
  <si>
    <t>Xcel Energy (31361)</t>
  </si>
  <si>
    <t>City of Plains (02-1200-00)</t>
  </si>
  <si>
    <t>City of Plains (01-3710-01)</t>
  </si>
  <si>
    <t>City of Plains (03-2170-00)</t>
  </si>
  <si>
    <t>City of Plains (01-3480-00)</t>
  </si>
  <si>
    <t>LEA Co. Electric (49711)</t>
  </si>
  <si>
    <t>TOTAL REPORTED:</t>
  </si>
  <si>
    <t>LEA Co. Electric (52768)</t>
  </si>
  <si>
    <t>Xcel Energy (304145168)</t>
  </si>
  <si>
    <t>LEA Co. Electric (056)</t>
  </si>
  <si>
    <t>LEA Co. Electric (057)</t>
  </si>
  <si>
    <t>LEA Co. Electric (40080)</t>
  </si>
  <si>
    <t>Xcel Energy (300414575)</t>
  </si>
  <si>
    <t>City of DC (06-003305-013)</t>
  </si>
  <si>
    <t>Xcel Energy (304534460)</t>
  </si>
  <si>
    <t>City of DC (11-009086-000)</t>
  </si>
  <si>
    <t>City of DC (08-005700-000)</t>
  </si>
  <si>
    <t>LEA Co. Electric (48484)</t>
  </si>
  <si>
    <t>webdev@cira.state.tx.us</t>
  </si>
  <si>
    <t>LEA Co. Electric (58430)</t>
  </si>
  <si>
    <t>City of Plains (01-2830-00)</t>
  </si>
  <si>
    <t>JULY</t>
  </si>
  <si>
    <t>LEA Co. Electric (058)</t>
  </si>
  <si>
    <t xml:space="preserve">             </t>
  </si>
  <si>
    <t>City of Plains (01-3750-00)</t>
  </si>
  <si>
    <t>Xcel Energy(226440&amp;226441)</t>
  </si>
  <si>
    <t>Xcel Energy (226442)</t>
  </si>
  <si>
    <t>Xcel Energy (304650745)</t>
  </si>
  <si>
    <t>LEA Co. Electric (63593)</t>
  </si>
  <si>
    <t>LEA co. Electric (63562)</t>
  </si>
  <si>
    <t xml:space="preserve">  </t>
  </si>
  <si>
    <t>Xcel Energy (300347627)</t>
  </si>
  <si>
    <t>LEA CO. Electric(52559/64093)</t>
  </si>
  <si>
    <t>City of Plains (01-0020-00</t>
  </si>
  <si>
    <t>City of Plains (01-2860-00)</t>
  </si>
  <si>
    <t xml:space="preserve">JULY </t>
  </si>
  <si>
    <t>LEA Co. Electric(37403/69143)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</si>
</sst>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409]dddd\,\ mmmm\ dd\,\ yyyy"/>
    <numFmt numFmtId="173" formatCode="[$-409]mmmm\ d\,\ yyyy;@"/>
    <numFmt numFmtId="174" formatCode="0.0%"/>
    <numFmt numFmtId="175" formatCode="[$-409]h:mm:ss\ AM/PM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73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43" fontId="7" fillId="0" borderId="0" xfId="42" applyFont="1" applyAlignment="1">
      <alignment/>
    </xf>
    <xf numFmtId="0" fontId="7" fillId="0" borderId="0" xfId="0" applyFont="1" applyAlignment="1">
      <alignment horizontal="center"/>
    </xf>
    <xf numFmtId="44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center"/>
    </xf>
    <xf numFmtId="174" fontId="7" fillId="0" borderId="0" xfId="59" applyNumberFormat="1" applyFont="1" applyAlignment="1">
      <alignment horizontal="center"/>
    </xf>
    <xf numFmtId="43" fontId="7" fillId="0" borderId="10" xfId="42" applyFont="1" applyBorder="1" applyAlignment="1">
      <alignment/>
    </xf>
    <xf numFmtId="0" fontId="7" fillId="0" borderId="10" xfId="0" applyFont="1" applyBorder="1" applyAlignment="1">
      <alignment horizontal="center"/>
    </xf>
    <xf numFmtId="44" fontId="7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74" fontId="7" fillId="0" borderId="10" xfId="59" applyNumberFormat="1" applyFont="1" applyBorder="1" applyAlignment="1">
      <alignment horizontal="center"/>
    </xf>
    <xf numFmtId="44" fontId="7" fillId="0" borderId="12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 wrapText="1"/>
    </xf>
    <xf numFmtId="44" fontId="0" fillId="37" borderId="16" xfId="44" applyFont="1" applyFill="1" applyBorder="1" applyAlignment="1">
      <alignment vertical="center"/>
    </xf>
    <xf numFmtId="44" fontId="0" fillId="33" borderId="16" xfId="44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44" fontId="0" fillId="34" borderId="16" xfId="44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44" fontId="0" fillId="35" borderId="16" xfId="44" applyFont="1" applyFill="1" applyBorder="1" applyAlignment="1">
      <alignment vertical="center"/>
    </xf>
    <xf numFmtId="44" fontId="0" fillId="36" borderId="18" xfId="44" applyFon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43" fontId="0" fillId="0" borderId="0" xfId="42" applyFont="1" applyAlignment="1">
      <alignment vertical="center"/>
    </xf>
    <xf numFmtId="44" fontId="0" fillId="0" borderId="19" xfId="0" applyNumberFormat="1" applyFont="1" applyBorder="1" applyAlignment="1">
      <alignment vertical="center"/>
    </xf>
    <xf numFmtId="44" fontId="0" fillId="37" borderId="0" xfId="44" applyFont="1" applyFill="1" applyBorder="1" applyAlignment="1">
      <alignment vertical="center"/>
    </xf>
    <xf numFmtId="44" fontId="0" fillId="33" borderId="15" xfId="44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4" fontId="0" fillId="34" borderId="15" xfId="44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44" fontId="0" fillId="35" borderId="15" xfId="44" applyFont="1" applyFill="1" applyBorder="1" applyAlignment="1">
      <alignment vertical="center"/>
    </xf>
    <xf numFmtId="44" fontId="0" fillId="36" borderId="15" xfId="44" applyFont="1" applyFill="1" applyBorder="1" applyAlignment="1">
      <alignment vertical="center"/>
    </xf>
    <xf numFmtId="44" fontId="0" fillId="35" borderId="15" xfId="44" applyFont="1" applyFill="1" applyBorder="1" applyAlignment="1">
      <alignment vertical="center"/>
    </xf>
    <xf numFmtId="44" fontId="0" fillId="36" borderId="15" xfId="44" applyFont="1" applyFill="1" applyBorder="1" applyAlignment="1">
      <alignment vertical="center"/>
    </xf>
    <xf numFmtId="44" fontId="0" fillId="33" borderId="15" xfId="44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44" fontId="0" fillId="34" borderId="15" xfId="44" applyFont="1" applyFill="1" applyBorder="1" applyAlignment="1">
      <alignment vertical="center"/>
    </xf>
    <xf numFmtId="44" fontId="0" fillId="33" borderId="15" xfId="44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4" fontId="0" fillId="34" borderId="15" xfId="44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44" fontId="0" fillId="35" borderId="15" xfId="44" applyFont="1" applyFill="1" applyBorder="1" applyAlignment="1">
      <alignment vertical="center"/>
    </xf>
    <xf numFmtId="44" fontId="0" fillId="36" borderId="15" xfId="44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43" fontId="0" fillId="0" borderId="12" xfId="42" applyFont="1" applyBorder="1" applyAlignment="1">
      <alignment vertical="center"/>
    </xf>
    <xf numFmtId="44" fontId="0" fillId="0" borderId="2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43" fontId="0" fillId="38" borderId="0" xfId="0" applyNumberFormat="1" applyFont="1" applyFill="1" applyAlignment="1">
      <alignment vertical="center"/>
    </xf>
    <xf numFmtId="43" fontId="0" fillId="0" borderId="0" xfId="0" applyNumberForma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1" fillId="0" borderId="15" xfId="0" applyNumberFormat="1" applyFont="1" applyBorder="1" applyAlignment="1">
      <alignment horizontal="center" vertical="center" wrapText="1"/>
    </xf>
    <xf numFmtId="176" fontId="0" fillId="0" borderId="18" xfId="42" applyNumberFormat="1" applyFont="1" applyFill="1" applyBorder="1" applyAlignment="1">
      <alignment vertical="center"/>
    </xf>
    <xf numFmtId="176" fontId="0" fillId="0" borderId="21" xfId="44" applyNumberFormat="1" applyFont="1" applyBorder="1" applyAlignment="1">
      <alignment vertical="center"/>
    </xf>
    <xf numFmtId="0" fontId="1" fillId="34" borderId="15" xfId="0" applyFont="1" applyFill="1" applyBorder="1" applyAlignment="1">
      <alignment horizontal="center" vertical="center"/>
    </xf>
    <xf numFmtId="44" fontId="0" fillId="0" borderId="15" xfId="44" applyFont="1" applyFill="1" applyBorder="1" applyAlignment="1">
      <alignment vertical="center"/>
    </xf>
    <xf numFmtId="44" fontId="0" fillId="0" borderId="15" xfId="44" applyFont="1" applyFill="1" applyBorder="1" applyAlignment="1">
      <alignment vertical="center"/>
    </xf>
    <xf numFmtId="44" fontId="0" fillId="0" borderId="15" xfId="44" applyNumberFormat="1" applyFont="1" applyFill="1" applyBorder="1" applyAlignment="1">
      <alignment vertical="center"/>
    </xf>
    <xf numFmtId="176" fontId="0" fillId="39" borderId="15" xfId="42" applyNumberFormat="1" applyFont="1" applyFill="1" applyBorder="1" applyAlignment="1">
      <alignment vertical="center"/>
    </xf>
    <xf numFmtId="176" fontId="0" fillId="0" borderId="15" xfId="42" applyNumberFormat="1" applyFont="1" applyFill="1" applyBorder="1" applyAlignment="1">
      <alignment vertical="center"/>
    </xf>
    <xf numFmtId="44" fontId="9" fillId="0" borderId="19" xfId="0" applyNumberFormat="1" applyFont="1" applyBorder="1" applyAlignment="1">
      <alignment vertical="center"/>
    </xf>
    <xf numFmtId="44" fontId="0" fillId="0" borderId="15" xfId="44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 quotePrefix="1">
      <alignment horizontal="right" vertical="center"/>
    </xf>
    <xf numFmtId="0" fontId="1" fillId="37" borderId="22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37" borderId="17" xfId="0" applyFont="1" applyFill="1" applyBorder="1" applyAlignment="1">
      <alignment horizontal="right" vertical="center"/>
    </xf>
    <xf numFmtId="43" fontId="0" fillId="0" borderId="0" xfId="42" applyFont="1" applyAlignment="1">
      <alignment horizontal="right" vertical="center"/>
    </xf>
    <xf numFmtId="0" fontId="0" fillId="0" borderId="0" xfId="0" applyFont="1" applyFill="1" applyAlignment="1">
      <alignment/>
    </xf>
    <xf numFmtId="44" fontId="0" fillId="0" borderId="14" xfId="44" applyFont="1" applyFill="1" applyBorder="1" applyAlignment="1">
      <alignment vertical="center"/>
    </xf>
    <xf numFmtId="44" fontId="0" fillId="0" borderId="0" xfId="44" applyFont="1" applyFill="1" applyAlignment="1">
      <alignment/>
    </xf>
    <xf numFmtId="0" fontId="0" fillId="0" borderId="18" xfId="0" applyFont="1" applyFill="1" applyBorder="1" applyAlignment="1">
      <alignment horizontal="right" vertical="center"/>
    </xf>
    <xf numFmtId="44" fontId="0" fillId="0" borderId="14" xfId="44" applyFont="1" applyFill="1" applyBorder="1" applyAlignment="1">
      <alignment vertical="center"/>
    </xf>
    <xf numFmtId="44" fontId="0" fillId="0" borderId="14" xfId="44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44" fontId="0" fillId="0" borderId="15" xfId="44" applyFont="1" applyFill="1" applyBorder="1" applyAlignment="1">
      <alignment vertical="center"/>
    </xf>
    <xf numFmtId="0" fontId="1" fillId="37" borderId="23" xfId="0" applyFont="1" applyFill="1" applyBorder="1" applyAlignment="1">
      <alignment vertical="center"/>
    </xf>
    <xf numFmtId="0" fontId="0" fillId="40" borderId="15" xfId="0" applyFont="1" applyFill="1" applyBorder="1" applyAlignment="1">
      <alignment vertical="center"/>
    </xf>
    <xf numFmtId="43" fontId="46" fillId="0" borderId="0" xfId="0" applyNumberFormat="1" applyFont="1" applyFill="1" applyAlignment="1">
      <alignment/>
    </xf>
    <xf numFmtId="0" fontId="47" fillId="0" borderId="15" xfId="0" applyFont="1" applyFill="1" applyBorder="1" applyAlignment="1">
      <alignment horizontal="center" vertical="center"/>
    </xf>
    <xf numFmtId="0" fontId="0" fillId="41" borderId="0" xfId="0" applyFont="1" applyFill="1" applyAlignment="1">
      <alignment/>
    </xf>
    <xf numFmtId="0" fontId="0" fillId="40" borderId="15" xfId="0" applyFont="1" applyFill="1" applyBorder="1" applyAlignment="1">
      <alignment vertical="top"/>
    </xf>
    <xf numFmtId="0" fontId="0" fillId="40" borderId="14" xfId="0" applyFont="1" applyFill="1" applyBorder="1" applyAlignment="1">
      <alignment vertical="center"/>
    </xf>
    <xf numFmtId="0" fontId="0" fillId="40" borderId="22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C31"/>
  <sheetViews>
    <sheetView zoomScale="90" zoomScaleNormal="90" zoomScalePageLayoutView="0" workbookViewId="0" topLeftCell="A1">
      <selection activeCell="C37" sqref="C37"/>
    </sheetView>
  </sheetViews>
  <sheetFormatPr defaultColWidth="9.140625" defaultRowHeight="12.75"/>
  <cols>
    <col min="2" max="3" width="18.421875" style="0" customWidth="1"/>
    <col min="6" max="7" width="10.28125" style="0" bestFit="1" customWidth="1"/>
  </cols>
  <sheetData>
    <row r="1" ht="12.75">
      <c r="A1" s="1" t="s">
        <v>49</v>
      </c>
    </row>
    <row r="3" spans="1:3" ht="12.75">
      <c r="A3" s="28" t="s">
        <v>19</v>
      </c>
      <c r="B3" s="3"/>
      <c r="C3" s="2"/>
    </row>
    <row r="4" spans="1:3" ht="12.75">
      <c r="A4" s="28" t="s">
        <v>20</v>
      </c>
      <c r="B4" s="2"/>
      <c r="C4" s="2"/>
    </row>
    <row r="5" spans="1:3" ht="12.75">
      <c r="A5" s="28" t="s">
        <v>21</v>
      </c>
      <c r="B5" s="2"/>
      <c r="C5" s="2"/>
    </row>
    <row r="6" spans="1:3" ht="12.75">
      <c r="A6" s="28" t="s">
        <v>22</v>
      </c>
      <c r="B6" s="2"/>
      <c r="C6" s="2"/>
    </row>
    <row r="7" spans="1:3" ht="12.75">
      <c r="A7" s="28" t="s">
        <v>23</v>
      </c>
      <c r="B7" s="2"/>
      <c r="C7" s="2"/>
    </row>
    <row r="8" spans="1:3" ht="12.75">
      <c r="A8" s="28" t="s">
        <v>24</v>
      </c>
      <c r="B8" s="2"/>
      <c r="C8" s="2"/>
    </row>
    <row r="9" spans="1:3" ht="12.75">
      <c r="A9" s="28" t="s">
        <v>25</v>
      </c>
      <c r="B9" s="2"/>
      <c r="C9" s="2"/>
    </row>
    <row r="10" spans="1:3" ht="12.75">
      <c r="A10" s="28" t="s">
        <v>26</v>
      </c>
      <c r="B10" s="2"/>
      <c r="C10" s="2"/>
    </row>
    <row r="11" spans="1:3" ht="12.75">
      <c r="A11" s="28" t="s">
        <v>18</v>
      </c>
      <c r="B11" s="2"/>
      <c r="C11" s="2"/>
    </row>
    <row r="12" spans="1:3" ht="12.75">
      <c r="A12" s="28" t="s">
        <v>65</v>
      </c>
      <c r="B12" s="2"/>
      <c r="C12" s="2"/>
    </row>
    <row r="13" spans="1:3" ht="12.75">
      <c r="A13" s="28" t="s">
        <v>66</v>
      </c>
      <c r="B13" s="2"/>
      <c r="C13" s="2"/>
    </row>
    <row r="14" spans="1:3" ht="12.75">
      <c r="A14" s="28" t="s">
        <v>27</v>
      </c>
      <c r="B14" s="2"/>
      <c r="C14" s="2"/>
    </row>
    <row r="15" spans="1:3" ht="12.75">
      <c r="A15" s="28" t="s">
        <v>28</v>
      </c>
      <c r="B15" s="2"/>
      <c r="C15" s="2"/>
    </row>
    <row r="16" spans="1:3" ht="12.75">
      <c r="A16" s="28" t="s">
        <v>29</v>
      </c>
      <c r="B16" s="4"/>
      <c r="C16" s="2"/>
    </row>
    <row r="17" spans="1:3" ht="12.75">
      <c r="A17" s="28" t="s">
        <v>30</v>
      </c>
      <c r="B17" s="4"/>
      <c r="C17" s="2"/>
    </row>
    <row r="18" spans="1:3" ht="12.75">
      <c r="A18" s="28" t="s">
        <v>31</v>
      </c>
      <c r="B18" s="4"/>
      <c r="C18" s="2"/>
    </row>
    <row r="19" spans="1:3" ht="12.75">
      <c r="A19" s="28" t="s">
        <v>32</v>
      </c>
      <c r="B19" s="4"/>
      <c r="C19" s="2"/>
    </row>
    <row r="20" spans="1:3" ht="12.75">
      <c r="A20" s="28" t="s">
        <v>33</v>
      </c>
      <c r="B20" s="4"/>
      <c r="C20" s="2"/>
    </row>
    <row r="21" spans="1:3" ht="12.75">
      <c r="A21" s="28" t="s">
        <v>34</v>
      </c>
      <c r="B21" s="4"/>
      <c r="C21" s="2"/>
    </row>
    <row r="22" spans="1:3" ht="12.75">
      <c r="A22" s="28" t="s">
        <v>35</v>
      </c>
      <c r="B22" s="4"/>
      <c r="C22" s="2"/>
    </row>
    <row r="23" spans="1:3" ht="12.75">
      <c r="A23" s="28" t="s">
        <v>36</v>
      </c>
      <c r="B23" s="4"/>
      <c r="C23" s="2"/>
    </row>
    <row r="24" spans="1:3" ht="12.75">
      <c r="A24" s="28" t="s">
        <v>37</v>
      </c>
      <c r="B24" s="4"/>
      <c r="C24" s="2"/>
    </row>
    <row r="25" spans="1:3" ht="12.75">
      <c r="A25" s="28" t="s">
        <v>67</v>
      </c>
      <c r="B25" s="4"/>
      <c r="C25" s="2"/>
    </row>
    <row r="26" spans="1:3" ht="12.75">
      <c r="A26" s="28" t="s">
        <v>38</v>
      </c>
      <c r="B26" s="4"/>
      <c r="C26" s="2"/>
    </row>
    <row r="27" spans="1:3" ht="12.75">
      <c r="A27" s="28" t="s">
        <v>39</v>
      </c>
      <c r="B27" s="4"/>
      <c r="C27" s="2"/>
    </row>
    <row r="28" spans="1:3" ht="12.75">
      <c r="A28" s="28" t="s">
        <v>40</v>
      </c>
      <c r="B28" s="4"/>
      <c r="C28" s="2"/>
    </row>
    <row r="29" ht="12.75">
      <c r="A29" s="28" t="s">
        <v>41</v>
      </c>
    </row>
    <row r="30" ht="12.75">
      <c r="A30" s="28" t="s">
        <v>14</v>
      </c>
    </row>
    <row r="31" ht="12.75">
      <c r="A31" s="28" t="s">
        <v>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V213"/>
  <sheetViews>
    <sheetView zoomScale="130" zoomScaleNormal="130" zoomScalePageLayoutView="0" workbookViewId="0" topLeftCell="A13">
      <pane ySplit="1" topLeftCell="A135" activePane="bottomLeft" state="frozen"/>
      <selection pane="topLeft" activeCell="B13" sqref="B13"/>
      <selection pane="bottomLeft" activeCell="E162" sqref="E162"/>
    </sheetView>
  </sheetViews>
  <sheetFormatPr defaultColWidth="9.140625" defaultRowHeight="12.75"/>
  <cols>
    <col min="1" max="1" width="5.7109375" style="91" customWidth="1"/>
    <col min="2" max="2" width="26.140625" style="73" customWidth="1"/>
    <col min="3" max="3" width="10.7109375" style="31" customWidth="1"/>
    <col min="4" max="4" width="12.7109375" style="93" customWidth="1"/>
    <col min="5" max="5" width="10.7109375" style="31" customWidth="1"/>
    <col min="6" max="6" width="11.8515625" style="31" customWidth="1"/>
    <col min="7" max="7" width="10.7109375" style="31" customWidth="1"/>
    <col min="8" max="8" width="11.8515625" style="31" customWidth="1"/>
    <col min="9" max="10" width="10.7109375" style="31" customWidth="1"/>
    <col min="11" max="11" width="12.140625" style="78" customWidth="1"/>
    <col min="12" max="12" width="12.28125" style="2" customWidth="1"/>
    <col min="13" max="13" width="9.28125" style="2" bestFit="1" customWidth="1"/>
    <col min="14" max="16384" width="9.140625" style="2" customWidth="1"/>
  </cols>
  <sheetData>
    <row r="1" ht="12.75">
      <c r="A1" s="90" t="s">
        <v>53</v>
      </c>
    </row>
    <row r="3" spans="2:3" ht="12.75">
      <c r="B3" s="74" t="s">
        <v>50</v>
      </c>
      <c r="C3" s="33" t="s">
        <v>70</v>
      </c>
    </row>
    <row r="4" spans="2:3" ht="12.75">
      <c r="B4" s="74"/>
      <c r="C4" s="33" t="s">
        <v>54</v>
      </c>
    </row>
    <row r="5" spans="2:3" ht="12.75">
      <c r="B5" s="74"/>
      <c r="C5" s="33" t="s">
        <v>71</v>
      </c>
    </row>
    <row r="6" spans="2:3" ht="12.75">
      <c r="B6" s="74"/>
      <c r="C6" s="33" t="s">
        <v>51</v>
      </c>
    </row>
    <row r="7" ht="12.75">
      <c r="C7" s="33" t="s">
        <v>52</v>
      </c>
    </row>
    <row r="8" ht="12.75">
      <c r="C8" s="34" t="s">
        <v>72</v>
      </c>
    </row>
    <row r="9" ht="12.75">
      <c r="C9" s="33" t="s">
        <v>73</v>
      </c>
    </row>
    <row r="11" spans="2:5" ht="13.5" thickBot="1">
      <c r="B11" s="75" t="s">
        <v>74</v>
      </c>
      <c r="C11" s="120" t="s">
        <v>186</v>
      </c>
      <c r="D11" s="120"/>
      <c r="E11" s="30">
        <v>2017</v>
      </c>
    </row>
    <row r="12" spans="3:4" ht="12.75">
      <c r="C12" s="35"/>
      <c r="D12" s="94"/>
    </row>
    <row r="13" spans="1:11" ht="49.5" customHeight="1">
      <c r="A13" s="118" t="s">
        <v>44</v>
      </c>
      <c r="B13" s="119"/>
      <c r="C13" s="110" t="s">
        <v>9</v>
      </c>
      <c r="D13" s="95" t="s">
        <v>42</v>
      </c>
      <c r="E13" s="36" t="s">
        <v>43</v>
      </c>
      <c r="F13" s="37" t="s">
        <v>42</v>
      </c>
      <c r="G13" s="82" t="s">
        <v>11</v>
      </c>
      <c r="H13" s="38" t="s">
        <v>5</v>
      </c>
      <c r="I13" s="39" t="s">
        <v>12</v>
      </c>
      <c r="J13" s="40" t="s">
        <v>46</v>
      </c>
      <c r="K13" s="79" t="s">
        <v>47</v>
      </c>
    </row>
    <row r="14" spans="1:11" ht="12.75">
      <c r="A14" s="69">
        <v>34</v>
      </c>
      <c r="B14" s="111" t="s">
        <v>107</v>
      </c>
      <c r="C14" s="83"/>
      <c r="D14" s="96"/>
      <c r="E14" s="52">
        <v>14.35</v>
      </c>
      <c r="F14" s="53">
        <v>15</v>
      </c>
      <c r="G14" s="54">
        <v>20.7</v>
      </c>
      <c r="H14" s="55">
        <v>40</v>
      </c>
      <c r="I14" s="56">
        <v>21.6</v>
      </c>
      <c r="J14" s="57">
        <v>24</v>
      </c>
      <c r="K14" s="86">
        <f aca="true" t="shared" si="0" ref="K14:K25">E14+G14+I14+J14</f>
        <v>80.65</v>
      </c>
    </row>
    <row r="15" spans="1:11" ht="12.75">
      <c r="A15" s="69">
        <v>34</v>
      </c>
      <c r="B15" s="111" t="s">
        <v>111</v>
      </c>
      <c r="C15" s="83"/>
      <c r="D15" s="96"/>
      <c r="E15" s="52">
        <v>4</v>
      </c>
      <c r="F15" s="61">
        <v>0</v>
      </c>
      <c r="G15" s="54">
        <v>16.5</v>
      </c>
      <c r="H15" s="55">
        <v>4</v>
      </c>
      <c r="I15" s="58">
        <v>15.9</v>
      </c>
      <c r="J15" s="57">
        <v>24</v>
      </c>
      <c r="K15" s="86">
        <f>SUM(E15+G15+I15+J15)</f>
        <v>60.4</v>
      </c>
    </row>
    <row r="16" spans="1:11" ht="12.75">
      <c r="A16" s="69">
        <v>34</v>
      </c>
      <c r="B16" s="111" t="s">
        <v>112</v>
      </c>
      <c r="C16" s="83"/>
      <c r="D16" s="96"/>
      <c r="E16" s="52">
        <v>6.07</v>
      </c>
      <c r="F16" s="53">
        <v>3</v>
      </c>
      <c r="G16" s="54">
        <v>148.73</v>
      </c>
      <c r="H16" s="55">
        <v>373</v>
      </c>
      <c r="I16" s="56">
        <v>52</v>
      </c>
      <c r="J16" s="57">
        <v>24</v>
      </c>
      <c r="K16" s="86">
        <f>SUM(E16+G16+I16+J16)</f>
        <v>230.79999999999998</v>
      </c>
    </row>
    <row r="17" spans="1:11" ht="12.75">
      <c r="A17" s="69">
        <v>34</v>
      </c>
      <c r="B17" s="111" t="s">
        <v>113</v>
      </c>
      <c r="C17" s="83"/>
      <c r="D17" s="96"/>
      <c r="E17" s="52">
        <v>0</v>
      </c>
      <c r="F17" s="53">
        <v>0</v>
      </c>
      <c r="G17" s="54">
        <v>18.81</v>
      </c>
      <c r="H17" s="55">
        <v>31</v>
      </c>
      <c r="I17" s="56">
        <v>25.4</v>
      </c>
      <c r="J17" s="59">
        <v>24</v>
      </c>
      <c r="K17" s="86">
        <f>E17+G17+I17+J17</f>
        <v>68.21</v>
      </c>
    </row>
    <row r="18" spans="1:11" ht="12.75">
      <c r="A18" s="69">
        <v>34</v>
      </c>
      <c r="B18" s="111" t="s">
        <v>178</v>
      </c>
      <c r="C18" s="83"/>
      <c r="D18" s="96"/>
      <c r="E18" s="52">
        <v>4</v>
      </c>
      <c r="F18" s="53">
        <v>0</v>
      </c>
      <c r="G18" s="54">
        <v>21.75</v>
      </c>
      <c r="H18" s="55">
        <v>45</v>
      </c>
      <c r="I18" s="56">
        <v>17.8</v>
      </c>
      <c r="J18" s="59">
        <v>24</v>
      </c>
      <c r="K18" s="86">
        <f>E18+G18+I18+J18</f>
        <v>67.55</v>
      </c>
    </row>
    <row r="19" spans="1:11" ht="12.75">
      <c r="A19" s="69">
        <v>34</v>
      </c>
      <c r="B19" s="111" t="s">
        <v>114</v>
      </c>
      <c r="C19" s="83"/>
      <c r="D19" s="96"/>
      <c r="E19" s="52">
        <v>4.69</v>
      </c>
      <c r="F19" s="61">
        <v>1</v>
      </c>
      <c r="G19" s="62">
        <v>16.5</v>
      </c>
      <c r="H19" s="55">
        <v>3</v>
      </c>
      <c r="I19" s="58">
        <v>15.9</v>
      </c>
      <c r="J19" s="57">
        <v>24</v>
      </c>
      <c r="K19" s="86">
        <f t="shared" si="0"/>
        <v>61.09</v>
      </c>
    </row>
    <row r="20" spans="1:11" ht="12.75">
      <c r="A20" s="69">
        <v>34</v>
      </c>
      <c r="B20" s="111" t="s">
        <v>108</v>
      </c>
      <c r="C20" s="83"/>
      <c r="D20" s="96"/>
      <c r="E20" s="52">
        <v>0</v>
      </c>
      <c r="F20" s="53">
        <v>0</v>
      </c>
      <c r="G20" s="54">
        <v>1219.58</v>
      </c>
      <c r="H20" s="55">
        <v>3443</v>
      </c>
      <c r="I20" s="56">
        <v>0</v>
      </c>
      <c r="J20" s="57">
        <v>0</v>
      </c>
      <c r="K20" s="86">
        <f t="shared" si="0"/>
        <v>1219.58</v>
      </c>
    </row>
    <row r="21" spans="1:11" ht="12.75">
      <c r="A21" s="69">
        <v>34</v>
      </c>
      <c r="B21" s="111" t="s">
        <v>181</v>
      </c>
      <c r="C21" s="83"/>
      <c r="D21" s="96"/>
      <c r="E21" s="52">
        <v>0</v>
      </c>
      <c r="F21" s="53">
        <v>0</v>
      </c>
      <c r="G21" s="54">
        <v>16.5</v>
      </c>
      <c r="H21" s="55">
        <v>0</v>
      </c>
      <c r="I21" s="56">
        <v>0</v>
      </c>
      <c r="J21" s="57">
        <v>0</v>
      </c>
      <c r="K21" s="86">
        <f t="shared" si="0"/>
        <v>16.5</v>
      </c>
    </row>
    <row r="22" spans="1:11" ht="12.75">
      <c r="A22" s="69">
        <v>34</v>
      </c>
      <c r="B22" s="111" t="s">
        <v>180</v>
      </c>
      <c r="C22" s="83"/>
      <c r="D22" s="96"/>
      <c r="E22" s="52">
        <v>58.07</v>
      </c>
      <c r="F22" s="53">
        <v>78</v>
      </c>
      <c r="G22" s="54">
        <v>52.26</v>
      </c>
      <c r="H22" s="55">
        <v>26</v>
      </c>
      <c r="I22" s="56">
        <v>19.7</v>
      </c>
      <c r="J22" s="57">
        <v>24</v>
      </c>
      <c r="K22" s="86">
        <f t="shared" si="0"/>
        <v>154.03</v>
      </c>
    </row>
    <row r="23" spans="1:11" ht="12.75">
      <c r="A23" s="69">
        <v>34</v>
      </c>
      <c r="B23" s="111" t="s">
        <v>109</v>
      </c>
      <c r="C23" s="83"/>
      <c r="D23" s="96"/>
      <c r="E23" s="52">
        <v>0</v>
      </c>
      <c r="F23" s="53">
        <v>0</v>
      </c>
      <c r="G23" s="54">
        <v>131.9</v>
      </c>
      <c r="H23" s="55">
        <v>430</v>
      </c>
      <c r="I23" s="56">
        <v>0</v>
      </c>
      <c r="J23" s="57">
        <v>0</v>
      </c>
      <c r="K23" s="86">
        <f t="shared" si="0"/>
        <v>131.9</v>
      </c>
    </row>
    <row r="24" spans="1:12" ht="12.75">
      <c r="A24" s="69">
        <v>34</v>
      </c>
      <c r="B24" s="111" t="s">
        <v>110</v>
      </c>
      <c r="C24" s="83"/>
      <c r="D24" s="96"/>
      <c r="E24" s="52">
        <v>0</v>
      </c>
      <c r="F24" s="53">
        <v>0</v>
      </c>
      <c r="G24" s="54">
        <v>0</v>
      </c>
      <c r="H24" s="55">
        <v>0</v>
      </c>
      <c r="I24" s="56">
        <v>0</v>
      </c>
      <c r="J24" s="57">
        <v>400</v>
      </c>
      <c r="K24" s="86">
        <f t="shared" si="0"/>
        <v>400</v>
      </c>
      <c r="L24" s="5"/>
    </row>
    <row r="25" spans="1:11" ht="12.75">
      <c r="A25" s="69">
        <v>36</v>
      </c>
      <c r="B25" s="111" t="s">
        <v>116</v>
      </c>
      <c r="C25" s="83"/>
      <c r="D25" s="96"/>
      <c r="E25" s="52">
        <v>0</v>
      </c>
      <c r="F25" s="53">
        <v>0</v>
      </c>
      <c r="G25" s="54">
        <v>227.15</v>
      </c>
      <c r="H25" s="70">
        <v>809</v>
      </c>
      <c r="I25" s="56">
        <v>22.25</v>
      </c>
      <c r="J25" s="57">
        <v>19.09</v>
      </c>
      <c r="K25" s="87">
        <f t="shared" si="0"/>
        <v>268.49</v>
      </c>
    </row>
    <row r="26" spans="1:11" ht="12.75">
      <c r="A26" s="69">
        <v>36</v>
      </c>
      <c r="B26" s="111" t="s">
        <v>169</v>
      </c>
      <c r="C26" s="83"/>
      <c r="D26" s="96"/>
      <c r="E26" s="52">
        <v>12.5</v>
      </c>
      <c r="F26" s="53">
        <v>0</v>
      </c>
      <c r="G26" s="54">
        <v>43</v>
      </c>
      <c r="H26" s="55">
        <v>70</v>
      </c>
      <c r="I26" s="56">
        <v>17.28</v>
      </c>
      <c r="J26" s="57">
        <v>19.09</v>
      </c>
      <c r="K26" s="87">
        <f>E26+G26+I26+J26</f>
        <v>91.87</v>
      </c>
    </row>
    <row r="27" spans="1:11" ht="12.75">
      <c r="A27" s="69">
        <v>36</v>
      </c>
      <c r="B27" s="111" t="s">
        <v>168</v>
      </c>
      <c r="C27" s="83"/>
      <c r="D27" s="96"/>
      <c r="E27" s="52">
        <v>12.5</v>
      </c>
      <c r="F27" s="53">
        <v>1</v>
      </c>
      <c r="G27" s="54">
        <v>34</v>
      </c>
      <c r="H27" s="55">
        <v>5</v>
      </c>
      <c r="I27" s="56"/>
      <c r="J27" s="57">
        <v>70.01</v>
      </c>
      <c r="K27" s="87">
        <f aca="true" t="shared" si="1" ref="K27:K33">E27+G27+I27+J27</f>
        <v>116.51</v>
      </c>
    </row>
    <row r="28" spans="1:11" ht="12.75">
      <c r="A28" s="69">
        <v>36</v>
      </c>
      <c r="B28" s="111" t="s">
        <v>185</v>
      </c>
      <c r="C28" s="83"/>
      <c r="D28" s="96"/>
      <c r="E28" s="52">
        <v>12.5</v>
      </c>
      <c r="F28" s="53">
        <v>5</v>
      </c>
      <c r="G28" s="54">
        <v>34</v>
      </c>
      <c r="H28" s="55">
        <v>1</v>
      </c>
      <c r="I28" s="56">
        <v>17</v>
      </c>
      <c r="J28" s="57">
        <v>0</v>
      </c>
      <c r="K28" s="87">
        <f t="shared" si="1"/>
        <v>63.5</v>
      </c>
    </row>
    <row r="29" spans="1:11" ht="12.75">
      <c r="A29" s="69">
        <v>36</v>
      </c>
      <c r="B29" s="111" t="s">
        <v>189</v>
      </c>
      <c r="C29" s="83"/>
      <c r="D29" s="96"/>
      <c r="E29" s="52">
        <v>12.5</v>
      </c>
      <c r="F29" s="53">
        <v>0</v>
      </c>
      <c r="G29" s="54">
        <v>34</v>
      </c>
      <c r="H29" s="55">
        <v>0</v>
      </c>
      <c r="I29" s="56">
        <v>17.03</v>
      </c>
      <c r="J29" s="57">
        <v>19.09</v>
      </c>
      <c r="K29" s="87">
        <f t="shared" si="1"/>
        <v>82.62</v>
      </c>
    </row>
    <row r="30" spans="1:11" ht="12.75">
      <c r="A30" s="69">
        <v>36</v>
      </c>
      <c r="B30" s="111" t="s">
        <v>119</v>
      </c>
      <c r="C30" s="83"/>
      <c r="D30" s="96"/>
      <c r="E30" s="60">
        <v>37.55</v>
      </c>
      <c r="F30" s="53">
        <v>51</v>
      </c>
      <c r="G30" s="54">
        <v>73.37</v>
      </c>
      <c r="H30" s="55">
        <v>234</v>
      </c>
      <c r="I30" s="56">
        <v>20.5</v>
      </c>
      <c r="J30" s="57">
        <v>0</v>
      </c>
      <c r="K30" s="87">
        <f t="shared" si="1"/>
        <v>131.42000000000002</v>
      </c>
    </row>
    <row r="31" spans="1:11" ht="12.75">
      <c r="A31" s="69">
        <v>36</v>
      </c>
      <c r="B31" s="111" t="s">
        <v>120</v>
      </c>
      <c r="C31" s="83"/>
      <c r="D31" s="96"/>
      <c r="E31" s="52">
        <v>21.67</v>
      </c>
      <c r="F31" s="53">
        <v>25</v>
      </c>
      <c r="G31" s="65">
        <v>0</v>
      </c>
      <c r="H31" s="55">
        <v>0</v>
      </c>
      <c r="I31" s="56">
        <v>20.25</v>
      </c>
      <c r="J31" s="57">
        <v>57.28</v>
      </c>
      <c r="K31" s="87">
        <f>E31+G31+I31+J31</f>
        <v>99.2</v>
      </c>
    </row>
    <row r="32" spans="1:11" ht="12.75">
      <c r="A32" s="69">
        <v>36</v>
      </c>
      <c r="B32" s="111" t="s">
        <v>121</v>
      </c>
      <c r="C32" s="83"/>
      <c r="D32" s="96"/>
      <c r="E32" s="60">
        <v>0</v>
      </c>
      <c r="F32" s="61">
        <v>0</v>
      </c>
      <c r="G32" s="54">
        <v>558.38</v>
      </c>
      <c r="H32" s="55">
        <v>1895</v>
      </c>
      <c r="I32" s="56">
        <v>47.38</v>
      </c>
      <c r="J32" s="59">
        <v>117.1</v>
      </c>
      <c r="K32" s="87">
        <f t="shared" si="1"/>
        <v>722.86</v>
      </c>
    </row>
    <row r="33" spans="1:12" ht="12.75">
      <c r="A33" s="69">
        <v>36</v>
      </c>
      <c r="B33" s="111" t="s">
        <v>122</v>
      </c>
      <c r="C33" s="83"/>
      <c r="D33" s="96"/>
      <c r="E33" s="52"/>
      <c r="F33" s="53"/>
      <c r="G33" s="54">
        <v>483.35</v>
      </c>
      <c r="H33" s="55">
        <v>1649</v>
      </c>
      <c r="I33" s="56"/>
      <c r="J33" s="57"/>
      <c r="K33" s="87">
        <f t="shared" si="1"/>
        <v>483.35</v>
      </c>
      <c r="L33" s="5"/>
    </row>
    <row r="34" spans="1:14" ht="12.75">
      <c r="A34" s="69">
        <v>36</v>
      </c>
      <c r="B34" s="111" t="s">
        <v>117</v>
      </c>
      <c r="C34" s="83"/>
      <c r="D34" s="96"/>
      <c r="E34" s="52"/>
      <c r="F34" s="53"/>
      <c r="G34" s="54">
        <v>34</v>
      </c>
      <c r="H34" s="55">
        <v>0</v>
      </c>
      <c r="I34" s="56">
        <v>0</v>
      </c>
      <c r="J34" s="57">
        <v>19.09</v>
      </c>
      <c r="K34" s="87">
        <f aca="true" t="shared" si="2" ref="K34:K42">E34+G34+I34+J34</f>
        <v>53.09</v>
      </c>
      <c r="L34" s="5"/>
      <c r="N34" s="101"/>
    </row>
    <row r="35" spans="1:12" ht="12.75">
      <c r="A35" s="69">
        <v>36</v>
      </c>
      <c r="B35" s="111" t="s">
        <v>167</v>
      </c>
      <c r="C35" s="83"/>
      <c r="D35" s="96"/>
      <c r="E35" s="52"/>
      <c r="F35" s="53"/>
      <c r="G35" s="54">
        <v>34</v>
      </c>
      <c r="H35" s="55">
        <v>1</v>
      </c>
      <c r="I35" s="56">
        <v>17.08</v>
      </c>
      <c r="J35" s="57">
        <v>19.09</v>
      </c>
      <c r="K35" s="87">
        <f t="shared" si="2"/>
        <v>70.17</v>
      </c>
      <c r="L35" s="5"/>
    </row>
    <row r="36" spans="1:12" ht="12.75">
      <c r="A36" s="69">
        <v>36</v>
      </c>
      <c r="B36" s="111" t="s">
        <v>166</v>
      </c>
      <c r="C36" s="83"/>
      <c r="D36" s="96"/>
      <c r="E36" s="52">
        <v>16.17</v>
      </c>
      <c r="F36" s="53">
        <v>16</v>
      </c>
      <c r="G36" s="54">
        <v>44.62</v>
      </c>
      <c r="H36" s="55">
        <v>79</v>
      </c>
      <c r="I36" s="56">
        <v>18.25</v>
      </c>
      <c r="J36" s="57">
        <v>19.09</v>
      </c>
      <c r="K36" s="87">
        <f t="shared" si="2"/>
        <v>98.13</v>
      </c>
      <c r="L36" s="5"/>
    </row>
    <row r="37" spans="1:12" ht="12.75">
      <c r="A37" s="69">
        <v>36</v>
      </c>
      <c r="B37" s="111" t="s">
        <v>118</v>
      </c>
      <c r="C37" s="83"/>
      <c r="D37" s="96"/>
      <c r="E37" s="52"/>
      <c r="F37" s="53"/>
      <c r="G37" s="54">
        <v>34</v>
      </c>
      <c r="H37" s="55">
        <v>5</v>
      </c>
      <c r="I37" s="56"/>
      <c r="J37" s="57"/>
      <c r="K37" s="87">
        <f t="shared" si="2"/>
        <v>34</v>
      </c>
      <c r="L37" s="5"/>
    </row>
    <row r="38" spans="1:12" ht="12.75">
      <c r="A38" s="69">
        <v>36</v>
      </c>
      <c r="B38" s="111" t="s">
        <v>198</v>
      </c>
      <c r="C38" s="83"/>
      <c r="D38" s="96"/>
      <c r="E38" s="52"/>
      <c r="F38" s="53"/>
      <c r="G38" s="54">
        <v>72.96</v>
      </c>
      <c r="H38" s="55">
        <v>232</v>
      </c>
      <c r="I38" s="56">
        <v>17</v>
      </c>
      <c r="J38" s="57">
        <v>19.09</v>
      </c>
      <c r="K38" s="87">
        <f t="shared" si="2"/>
        <v>109.05</v>
      </c>
      <c r="L38" s="5"/>
    </row>
    <row r="39" spans="1:12" ht="12.75">
      <c r="A39" s="69">
        <v>36</v>
      </c>
      <c r="B39" s="111" t="s">
        <v>199</v>
      </c>
      <c r="C39" s="83"/>
      <c r="D39" s="96"/>
      <c r="E39" s="52"/>
      <c r="F39" s="53"/>
      <c r="G39" s="54">
        <v>124.18</v>
      </c>
      <c r="H39" s="55">
        <v>456</v>
      </c>
      <c r="I39" s="56"/>
      <c r="J39" s="57"/>
      <c r="K39" s="87">
        <f t="shared" si="2"/>
        <v>124.18</v>
      </c>
      <c r="L39" s="5"/>
    </row>
    <row r="40" spans="1:12" ht="12.75">
      <c r="A40" s="69">
        <v>36</v>
      </c>
      <c r="B40" s="111" t="s">
        <v>123</v>
      </c>
      <c r="C40" s="83"/>
      <c r="D40" s="96"/>
      <c r="E40" s="60">
        <v>12.5</v>
      </c>
      <c r="F40" s="53">
        <v>5</v>
      </c>
      <c r="G40" s="54">
        <v>34</v>
      </c>
      <c r="H40" s="55">
        <v>9</v>
      </c>
      <c r="I40" s="56">
        <v>17.18</v>
      </c>
      <c r="J40" s="57">
        <v>19.09</v>
      </c>
      <c r="K40" s="87">
        <f t="shared" si="2"/>
        <v>82.77</v>
      </c>
      <c r="L40" s="5"/>
    </row>
    <row r="41" spans="1:12" ht="12.75" hidden="1">
      <c r="A41" s="69">
        <v>36</v>
      </c>
      <c r="B41" s="108" t="s">
        <v>15</v>
      </c>
      <c r="C41" s="83"/>
      <c r="D41" s="96"/>
      <c r="E41" s="63"/>
      <c r="F41" s="64"/>
      <c r="G41" s="65"/>
      <c r="H41" s="66"/>
      <c r="I41" s="67"/>
      <c r="J41" s="68"/>
      <c r="K41" s="87">
        <f t="shared" si="2"/>
        <v>0</v>
      </c>
      <c r="L41" s="5"/>
    </row>
    <row r="42" spans="1:11" ht="12.75">
      <c r="A42" s="69">
        <v>36</v>
      </c>
      <c r="B42" s="111" t="s">
        <v>115</v>
      </c>
      <c r="C42" s="83"/>
      <c r="D42" s="97"/>
      <c r="E42" s="63">
        <v>291.77</v>
      </c>
      <c r="F42" s="64">
        <v>27</v>
      </c>
      <c r="G42" s="65"/>
      <c r="H42" s="66"/>
      <c r="I42" s="67"/>
      <c r="J42" s="68"/>
      <c r="K42" s="87">
        <f t="shared" si="2"/>
        <v>291.77</v>
      </c>
    </row>
    <row r="43" spans="1:12" ht="12.75">
      <c r="A43" s="69">
        <v>89</v>
      </c>
      <c r="B43" s="111" t="s">
        <v>192</v>
      </c>
      <c r="C43" s="83">
        <v>805.99</v>
      </c>
      <c r="D43" s="97">
        <v>114</v>
      </c>
      <c r="E43" s="63"/>
      <c r="F43" s="64"/>
      <c r="G43" s="65"/>
      <c r="H43" s="66"/>
      <c r="I43" s="67"/>
      <c r="J43" s="68"/>
      <c r="K43" s="87">
        <f>+C43</f>
        <v>805.99</v>
      </c>
      <c r="L43" s="101"/>
    </row>
    <row r="44" spans="1:11" ht="12.75">
      <c r="A44" s="69">
        <v>89</v>
      </c>
      <c r="B44" s="111" t="s">
        <v>75</v>
      </c>
      <c r="C44" s="84">
        <v>50.21</v>
      </c>
      <c r="D44" s="97">
        <v>297</v>
      </c>
      <c r="E44" s="60"/>
      <c r="F44" s="61"/>
      <c r="G44" s="62"/>
      <c r="H44" s="70"/>
      <c r="I44" s="67"/>
      <c r="J44" s="59"/>
      <c r="K44" s="87">
        <f>C44</f>
        <v>50.21</v>
      </c>
    </row>
    <row r="45" spans="1:11" ht="12.75">
      <c r="A45" s="69">
        <v>89</v>
      </c>
      <c r="B45" s="111" t="s">
        <v>77</v>
      </c>
      <c r="C45" s="83">
        <v>42.37</v>
      </c>
      <c r="D45" s="97">
        <v>157</v>
      </c>
      <c r="E45" s="60"/>
      <c r="F45" s="64"/>
      <c r="G45" s="65"/>
      <c r="H45" s="66"/>
      <c r="I45" s="67"/>
      <c r="J45" s="68"/>
      <c r="K45" s="87">
        <f>C45</f>
        <v>42.37</v>
      </c>
    </row>
    <row r="46" spans="1:11" ht="12.75">
      <c r="A46" s="69">
        <v>89</v>
      </c>
      <c r="B46" s="111" t="s">
        <v>76</v>
      </c>
      <c r="C46" s="83">
        <v>14.11</v>
      </c>
      <c r="D46" s="97">
        <v>52</v>
      </c>
      <c r="E46" s="63"/>
      <c r="F46" s="64"/>
      <c r="G46" s="65"/>
      <c r="H46" s="66"/>
      <c r="I46" s="67"/>
      <c r="J46" s="68"/>
      <c r="K46" s="87">
        <f>C46</f>
        <v>14.11</v>
      </c>
    </row>
    <row r="47" spans="1:11" ht="12.75">
      <c r="A47" s="69">
        <v>89</v>
      </c>
      <c r="B47" s="111" t="s">
        <v>191</v>
      </c>
      <c r="C47" s="89">
        <v>14.75</v>
      </c>
      <c r="D47" s="97">
        <v>1</v>
      </c>
      <c r="E47" s="63"/>
      <c r="F47" s="64"/>
      <c r="G47" s="65"/>
      <c r="H47" s="66"/>
      <c r="I47" s="67"/>
      <c r="J47" s="68"/>
      <c r="K47" s="87">
        <f>C47</f>
        <v>14.75</v>
      </c>
    </row>
    <row r="48" spans="1:12" ht="12.75">
      <c r="A48" s="69">
        <v>89</v>
      </c>
      <c r="B48" s="111" t="s">
        <v>179</v>
      </c>
      <c r="C48" s="84">
        <v>759.28</v>
      </c>
      <c r="D48" s="107">
        <v>190</v>
      </c>
      <c r="E48" s="63"/>
      <c r="F48" s="64"/>
      <c r="G48" s="65"/>
      <c r="H48" s="66"/>
      <c r="I48" s="67"/>
      <c r="J48" s="68"/>
      <c r="K48" s="87">
        <f>C48</f>
        <v>759.28</v>
      </c>
      <c r="L48" s="5"/>
    </row>
    <row r="49" spans="1:11" ht="12.75">
      <c r="A49" s="69">
        <v>89</v>
      </c>
      <c r="B49" s="111" t="s">
        <v>78</v>
      </c>
      <c r="C49" s="89">
        <v>247.11</v>
      </c>
      <c r="D49" s="98">
        <v>79</v>
      </c>
      <c r="E49" s="63"/>
      <c r="F49" s="64"/>
      <c r="G49" s="65"/>
      <c r="H49" s="66"/>
      <c r="I49" s="67"/>
      <c r="J49" s="68"/>
      <c r="K49" s="87">
        <f aca="true" t="shared" si="3" ref="K49:K79">C49</f>
        <v>247.11</v>
      </c>
    </row>
    <row r="50" spans="1:11" ht="12.75">
      <c r="A50" s="69">
        <v>89</v>
      </c>
      <c r="B50" s="111" t="s">
        <v>105</v>
      </c>
      <c r="C50" s="84">
        <v>14.99</v>
      </c>
      <c r="D50" s="98">
        <v>31</v>
      </c>
      <c r="E50" s="63"/>
      <c r="F50" s="64"/>
      <c r="G50" s="65"/>
      <c r="H50" s="66"/>
      <c r="I50" s="67"/>
      <c r="J50" s="68"/>
      <c r="K50" s="87">
        <f t="shared" si="3"/>
        <v>14.99</v>
      </c>
    </row>
    <row r="51" spans="1:11" ht="12.75">
      <c r="A51" s="69">
        <v>89</v>
      </c>
      <c r="B51" s="116" t="s">
        <v>196</v>
      </c>
      <c r="C51" s="102">
        <v>130.63</v>
      </c>
      <c r="D51" s="98">
        <v>198</v>
      </c>
      <c r="E51" s="63"/>
      <c r="F51" s="64"/>
      <c r="G51" s="65"/>
      <c r="H51" s="66"/>
      <c r="I51" s="67"/>
      <c r="J51" s="68"/>
      <c r="K51" s="87">
        <f t="shared" si="3"/>
        <v>130.63</v>
      </c>
    </row>
    <row r="52" spans="1:11" ht="12.75">
      <c r="A52" s="69">
        <v>89</v>
      </c>
      <c r="B52" s="116" t="s">
        <v>79</v>
      </c>
      <c r="C52" s="102">
        <v>202.71</v>
      </c>
      <c r="D52" s="97">
        <v>5</v>
      </c>
      <c r="E52" s="63"/>
      <c r="F52" s="64"/>
      <c r="G52" s="65"/>
      <c r="H52" s="66"/>
      <c r="I52" s="67"/>
      <c r="J52" s="68"/>
      <c r="K52" s="87">
        <f t="shared" si="3"/>
        <v>202.71</v>
      </c>
    </row>
    <row r="53" spans="1:11" ht="12.75">
      <c r="A53" s="69">
        <v>89</v>
      </c>
      <c r="B53" s="116" t="s">
        <v>80</v>
      </c>
      <c r="C53" s="102">
        <v>716.43</v>
      </c>
      <c r="D53" s="98">
        <v>9294</v>
      </c>
      <c r="E53" s="63"/>
      <c r="F53" s="64"/>
      <c r="G53" s="65"/>
      <c r="H53" s="66"/>
      <c r="I53" s="67"/>
      <c r="J53" s="68"/>
      <c r="K53" s="87">
        <f t="shared" si="3"/>
        <v>716.43</v>
      </c>
    </row>
    <row r="54" spans="1:11" ht="12.75">
      <c r="A54" s="69">
        <v>89</v>
      </c>
      <c r="B54" s="116" t="s">
        <v>81</v>
      </c>
      <c r="C54" s="103">
        <v>11.3</v>
      </c>
      <c r="D54" s="104">
        <v>0</v>
      </c>
      <c r="E54" s="63"/>
      <c r="F54" s="64"/>
      <c r="G54" s="65"/>
      <c r="H54" s="66"/>
      <c r="I54" s="67"/>
      <c r="J54" s="68"/>
      <c r="K54" s="87">
        <f>C54</f>
        <v>11.3</v>
      </c>
    </row>
    <row r="55" spans="1:11" ht="12.75">
      <c r="A55" s="69">
        <v>89</v>
      </c>
      <c r="B55" s="116" t="s">
        <v>82</v>
      </c>
      <c r="C55" s="105">
        <v>180.47</v>
      </c>
      <c r="D55" s="98">
        <v>2011</v>
      </c>
      <c r="E55" s="63"/>
      <c r="F55" s="64"/>
      <c r="G55" s="65"/>
      <c r="H55" s="66"/>
      <c r="I55" s="67"/>
      <c r="J55" s="68"/>
      <c r="K55" s="87">
        <f t="shared" si="3"/>
        <v>180.47</v>
      </c>
    </row>
    <row r="56" spans="1:11" ht="12.75">
      <c r="A56" s="69">
        <v>89</v>
      </c>
      <c r="B56" s="116" t="s">
        <v>83</v>
      </c>
      <c r="C56" s="106">
        <v>28.24</v>
      </c>
      <c r="D56" s="98">
        <v>2</v>
      </c>
      <c r="E56" s="63"/>
      <c r="F56" s="64"/>
      <c r="G56" s="65"/>
      <c r="H56" s="66"/>
      <c r="I56" s="67"/>
      <c r="J56" s="68"/>
      <c r="K56" s="87">
        <f t="shared" si="3"/>
        <v>28.24</v>
      </c>
    </row>
    <row r="57" spans="1:11" ht="12.75">
      <c r="A57" s="69">
        <v>89</v>
      </c>
      <c r="B57" s="116" t="s">
        <v>190</v>
      </c>
      <c r="C57" s="102">
        <v>155.11</v>
      </c>
      <c r="D57" s="98">
        <v>1190</v>
      </c>
      <c r="E57" s="63"/>
      <c r="F57" s="64"/>
      <c r="G57" s="65"/>
      <c r="H57" s="66"/>
      <c r="I57" s="67"/>
      <c r="J57" s="68"/>
      <c r="K57" s="87">
        <f t="shared" si="3"/>
        <v>155.11</v>
      </c>
    </row>
    <row r="58" spans="1:11" ht="12.75">
      <c r="A58" s="69">
        <v>89</v>
      </c>
      <c r="B58" s="117" t="s">
        <v>106</v>
      </c>
      <c r="C58" s="84">
        <v>152.54</v>
      </c>
      <c r="D58" s="98">
        <v>1679</v>
      </c>
      <c r="E58" s="63"/>
      <c r="F58" s="64"/>
      <c r="G58" s="65"/>
      <c r="H58" s="66"/>
      <c r="I58" s="67"/>
      <c r="J58" s="68"/>
      <c r="K58" s="87">
        <f t="shared" si="3"/>
        <v>152.54</v>
      </c>
    </row>
    <row r="59" spans="1:11" ht="12.75">
      <c r="A59" s="69">
        <v>89</v>
      </c>
      <c r="B59" s="111" t="s">
        <v>177</v>
      </c>
      <c r="C59" s="84">
        <v>542.25</v>
      </c>
      <c r="D59" s="98">
        <v>7373</v>
      </c>
      <c r="E59" s="63"/>
      <c r="F59" s="64"/>
      <c r="G59" s="65"/>
      <c r="H59" s="66"/>
      <c r="I59" s="67"/>
      <c r="J59" s="68"/>
      <c r="K59" s="87">
        <f t="shared" si="3"/>
        <v>542.25</v>
      </c>
    </row>
    <row r="60" spans="1:11" ht="12.75">
      <c r="A60" s="69">
        <v>89</v>
      </c>
      <c r="B60" s="111" t="s">
        <v>84</v>
      </c>
      <c r="C60" s="109">
        <v>329.13</v>
      </c>
      <c r="D60" s="98">
        <v>3778</v>
      </c>
      <c r="E60" s="63"/>
      <c r="F60" s="64"/>
      <c r="G60" s="65"/>
      <c r="H60" s="66"/>
      <c r="I60" s="67"/>
      <c r="J60" s="68"/>
      <c r="K60" s="87">
        <f t="shared" si="3"/>
        <v>329.13</v>
      </c>
    </row>
    <row r="61" spans="1:12" ht="12.75">
      <c r="A61" s="69">
        <v>89</v>
      </c>
      <c r="B61" s="111" t="s">
        <v>87</v>
      </c>
      <c r="C61" s="84">
        <v>14.16</v>
      </c>
      <c r="D61" s="98">
        <v>54</v>
      </c>
      <c r="E61" s="63"/>
      <c r="F61" s="64"/>
      <c r="G61" s="65"/>
      <c r="H61" s="66"/>
      <c r="I61" s="67"/>
      <c r="J61" s="68"/>
      <c r="K61" s="87">
        <f t="shared" si="3"/>
        <v>14.16</v>
      </c>
      <c r="L61" s="5"/>
    </row>
    <row r="62" spans="1:12" ht="12.75">
      <c r="A62" s="69">
        <v>89</v>
      </c>
      <c r="B62" s="111" t="s">
        <v>85</v>
      </c>
      <c r="C62" s="84">
        <v>145.57</v>
      </c>
      <c r="D62" s="97">
        <v>1596</v>
      </c>
      <c r="E62" s="63" t="s">
        <v>74</v>
      </c>
      <c r="F62" s="64"/>
      <c r="G62" s="65"/>
      <c r="H62" s="66"/>
      <c r="I62" s="67"/>
      <c r="J62" s="68"/>
      <c r="K62" s="87">
        <f t="shared" si="3"/>
        <v>145.57</v>
      </c>
      <c r="L62" s="5"/>
    </row>
    <row r="63" spans="1:12" ht="12.75">
      <c r="A63" s="69">
        <v>89</v>
      </c>
      <c r="B63" s="111" t="s">
        <v>86</v>
      </c>
      <c r="C63" s="84">
        <v>552.27</v>
      </c>
      <c r="D63" s="97">
        <v>148</v>
      </c>
      <c r="E63" s="63"/>
      <c r="F63" s="64"/>
      <c r="G63" s="65"/>
      <c r="H63" s="66"/>
      <c r="I63" s="67"/>
      <c r="J63" s="68"/>
      <c r="K63" s="87">
        <f t="shared" si="3"/>
        <v>552.27</v>
      </c>
      <c r="L63" s="5"/>
    </row>
    <row r="64" spans="1:12" ht="12.75">
      <c r="A64" s="69">
        <v>89</v>
      </c>
      <c r="B64" s="111" t="s">
        <v>124</v>
      </c>
      <c r="C64" s="84">
        <v>70.01</v>
      </c>
      <c r="D64" s="98">
        <v>698</v>
      </c>
      <c r="E64" s="63"/>
      <c r="F64" s="64"/>
      <c r="G64" s="65"/>
      <c r="H64" s="66"/>
      <c r="I64" s="67"/>
      <c r="J64" s="68"/>
      <c r="K64" s="87">
        <f t="shared" si="3"/>
        <v>70.01</v>
      </c>
      <c r="L64" s="5"/>
    </row>
    <row r="65" spans="1:12" ht="12.75">
      <c r="A65" s="69">
        <v>89</v>
      </c>
      <c r="B65" s="111" t="s">
        <v>173</v>
      </c>
      <c r="C65" s="84">
        <v>18.1</v>
      </c>
      <c r="D65" s="98">
        <v>81</v>
      </c>
      <c r="E65" s="63"/>
      <c r="F65" s="64"/>
      <c r="G65" s="65"/>
      <c r="H65" s="66"/>
      <c r="I65" s="67"/>
      <c r="J65" s="68"/>
      <c r="K65" s="87">
        <f t="shared" si="3"/>
        <v>18.1</v>
      </c>
      <c r="L65" s="5"/>
    </row>
    <row r="66" spans="1:12" ht="12.75">
      <c r="A66" s="69">
        <v>89</v>
      </c>
      <c r="B66" s="111" t="s">
        <v>88</v>
      </c>
      <c r="C66" s="84">
        <v>22.74</v>
      </c>
      <c r="D66" s="98">
        <v>91</v>
      </c>
      <c r="E66" s="63" t="s">
        <v>195</v>
      </c>
      <c r="F66" s="64"/>
      <c r="G66" s="65"/>
      <c r="H66" s="66"/>
      <c r="I66" s="67"/>
      <c r="J66" s="68"/>
      <c r="K66" s="87">
        <f t="shared" si="3"/>
        <v>22.74</v>
      </c>
      <c r="L66" s="5"/>
    </row>
    <row r="67" spans="1:12" ht="12.75">
      <c r="A67" s="69">
        <v>89</v>
      </c>
      <c r="B67" s="111" t="s">
        <v>89</v>
      </c>
      <c r="C67" s="85">
        <v>79.54</v>
      </c>
      <c r="D67" s="98">
        <v>268</v>
      </c>
      <c r="E67" s="63"/>
      <c r="F67" s="64"/>
      <c r="G67" s="65"/>
      <c r="H67" s="66"/>
      <c r="I67" s="67"/>
      <c r="J67" s="68"/>
      <c r="K67" s="87">
        <f t="shared" si="3"/>
        <v>79.54</v>
      </c>
      <c r="L67" s="5" t="s">
        <v>74</v>
      </c>
    </row>
    <row r="68" spans="1:12" ht="12.75">
      <c r="A68" s="69">
        <v>89</v>
      </c>
      <c r="B68" s="111" t="s">
        <v>90</v>
      </c>
      <c r="C68" s="84">
        <v>176.12</v>
      </c>
      <c r="D68" s="98">
        <v>1959</v>
      </c>
      <c r="E68" s="63"/>
      <c r="F68" s="64"/>
      <c r="G68" s="65"/>
      <c r="H68" s="66"/>
      <c r="I68" s="67"/>
      <c r="J68" s="68"/>
      <c r="K68" s="87">
        <f t="shared" si="3"/>
        <v>176.12</v>
      </c>
      <c r="L68" s="5"/>
    </row>
    <row r="69" spans="1:12" ht="12.75">
      <c r="A69" s="69">
        <v>89</v>
      </c>
      <c r="B69" s="111" t="s">
        <v>91</v>
      </c>
      <c r="C69" s="84">
        <v>20.64</v>
      </c>
      <c r="D69" s="98">
        <v>111</v>
      </c>
      <c r="E69" s="63"/>
      <c r="F69" s="64"/>
      <c r="G69" s="65"/>
      <c r="H69" s="66"/>
      <c r="I69" s="67"/>
      <c r="J69" s="68"/>
      <c r="K69" s="87">
        <f t="shared" si="3"/>
        <v>20.64</v>
      </c>
      <c r="L69" s="5"/>
    </row>
    <row r="70" spans="1:12" ht="12.75">
      <c r="A70" s="69">
        <v>89</v>
      </c>
      <c r="B70" s="111" t="s">
        <v>92</v>
      </c>
      <c r="C70" s="84">
        <v>288</v>
      </c>
      <c r="D70" s="98">
        <v>3289</v>
      </c>
      <c r="E70" s="63"/>
      <c r="F70" s="64"/>
      <c r="G70" s="65"/>
      <c r="H70" s="66"/>
      <c r="I70" s="67"/>
      <c r="J70" s="68"/>
      <c r="K70" s="87">
        <f t="shared" si="3"/>
        <v>288</v>
      </c>
      <c r="L70" s="5"/>
    </row>
    <row r="71" spans="1:12" ht="12.75">
      <c r="A71" s="69">
        <v>89</v>
      </c>
      <c r="B71" s="111" t="s">
        <v>93</v>
      </c>
      <c r="C71" s="84">
        <v>599.61</v>
      </c>
      <c r="D71" s="98">
        <v>6549</v>
      </c>
      <c r="E71" s="63"/>
      <c r="F71" s="64"/>
      <c r="G71" s="65"/>
      <c r="H71" s="66"/>
      <c r="I71" s="67"/>
      <c r="J71" s="68"/>
      <c r="K71" s="87">
        <f t="shared" si="3"/>
        <v>599.61</v>
      </c>
      <c r="L71" s="5"/>
    </row>
    <row r="72" spans="1:12" ht="12.75">
      <c r="A72" s="69">
        <v>89</v>
      </c>
      <c r="B72" s="111" t="s">
        <v>94</v>
      </c>
      <c r="C72" s="84">
        <v>49.92</v>
      </c>
      <c r="D72" s="98">
        <v>459</v>
      </c>
      <c r="E72" s="63"/>
      <c r="F72" s="64"/>
      <c r="G72" s="65"/>
      <c r="H72" s="66"/>
      <c r="I72" s="67"/>
      <c r="J72" s="68"/>
      <c r="K72" s="87">
        <f t="shared" si="3"/>
        <v>49.92</v>
      </c>
      <c r="L72" s="5"/>
    </row>
    <row r="73" spans="1:12" ht="12.75">
      <c r="A73" s="69">
        <v>89</v>
      </c>
      <c r="B73" s="111" t="s">
        <v>95</v>
      </c>
      <c r="C73" s="84">
        <v>30.48</v>
      </c>
      <c r="D73" s="98">
        <v>228</v>
      </c>
      <c r="E73" s="63"/>
      <c r="F73" s="64"/>
      <c r="G73" s="65"/>
      <c r="H73" s="66"/>
      <c r="I73" s="67"/>
      <c r="J73" s="68"/>
      <c r="K73" s="87">
        <f t="shared" si="3"/>
        <v>30.48</v>
      </c>
      <c r="L73" s="5"/>
    </row>
    <row r="74" spans="1:12" ht="12.75">
      <c r="A74" s="69">
        <v>89</v>
      </c>
      <c r="B74" s="111" t="s">
        <v>96</v>
      </c>
      <c r="C74" s="84">
        <v>1893.29</v>
      </c>
      <c r="D74" s="98">
        <v>27228</v>
      </c>
      <c r="E74" s="63"/>
      <c r="F74" s="64"/>
      <c r="G74" s="65"/>
      <c r="H74" s="66"/>
      <c r="I74" s="67"/>
      <c r="J74" s="68"/>
      <c r="K74" s="87">
        <f t="shared" si="3"/>
        <v>1893.29</v>
      </c>
      <c r="L74" s="5"/>
    </row>
    <row r="75" spans="1:12" ht="12.75">
      <c r="A75" s="69">
        <v>89</v>
      </c>
      <c r="B75" s="111" t="s">
        <v>97</v>
      </c>
      <c r="C75" s="84">
        <v>104.1</v>
      </c>
      <c r="D75" s="98">
        <v>1103</v>
      </c>
      <c r="E75" s="63"/>
      <c r="F75" s="64"/>
      <c r="G75" s="65"/>
      <c r="H75" s="66"/>
      <c r="I75" s="67"/>
      <c r="J75" s="68"/>
      <c r="K75" s="87">
        <f t="shared" si="3"/>
        <v>104.1</v>
      </c>
      <c r="L75" s="5"/>
    </row>
    <row r="76" spans="1:12" ht="12.75">
      <c r="A76" s="69">
        <v>89</v>
      </c>
      <c r="B76" s="111" t="s">
        <v>98</v>
      </c>
      <c r="C76" s="84">
        <v>102.58</v>
      </c>
      <c r="D76" s="98">
        <v>915</v>
      </c>
      <c r="E76" s="63"/>
      <c r="F76" s="64"/>
      <c r="G76" s="65"/>
      <c r="H76" s="66"/>
      <c r="I76" s="67"/>
      <c r="J76" s="68"/>
      <c r="K76" s="87">
        <f t="shared" si="3"/>
        <v>102.58</v>
      </c>
      <c r="L76" s="5"/>
    </row>
    <row r="77" spans="1:12" ht="12.75">
      <c r="A77" s="69">
        <v>89</v>
      </c>
      <c r="B77" s="111" t="s">
        <v>99</v>
      </c>
      <c r="C77" s="84">
        <v>290.7</v>
      </c>
      <c r="D77" s="98">
        <v>3321</v>
      </c>
      <c r="E77" s="63"/>
      <c r="F77" s="64"/>
      <c r="G77" s="65"/>
      <c r="H77" s="66"/>
      <c r="I77" s="67"/>
      <c r="J77" s="68"/>
      <c r="K77" s="87">
        <f t="shared" si="3"/>
        <v>290.7</v>
      </c>
      <c r="L77" s="5"/>
    </row>
    <row r="78" spans="1:14" ht="12.75">
      <c r="A78" s="69">
        <v>89</v>
      </c>
      <c r="B78" s="111" t="s">
        <v>100</v>
      </c>
      <c r="C78" s="84">
        <v>370.53</v>
      </c>
      <c r="D78" s="98">
        <v>4270</v>
      </c>
      <c r="E78" s="63"/>
      <c r="F78" s="64"/>
      <c r="G78" s="65"/>
      <c r="H78" s="66"/>
      <c r="I78" s="67"/>
      <c r="J78" s="68"/>
      <c r="K78" s="87">
        <f t="shared" si="3"/>
        <v>370.53</v>
      </c>
      <c r="L78" s="5"/>
      <c r="N78" s="2" t="s">
        <v>74</v>
      </c>
    </row>
    <row r="79" spans="1:12" ht="12.75">
      <c r="A79" s="69">
        <v>89</v>
      </c>
      <c r="B79" s="111" t="s">
        <v>101</v>
      </c>
      <c r="C79" s="84">
        <v>1441.55</v>
      </c>
      <c r="D79" s="98">
        <v>26710</v>
      </c>
      <c r="E79" s="63"/>
      <c r="F79" s="64"/>
      <c r="G79" s="65"/>
      <c r="H79" s="66"/>
      <c r="I79" s="67"/>
      <c r="J79" s="68"/>
      <c r="K79" s="87">
        <f t="shared" si="3"/>
        <v>1441.55</v>
      </c>
      <c r="L79" s="5"/>
    </row>
    <row r="80" spans="1:12" ht="12.75">
      <c r="A80" s="69">
        <v>89</v>
      </c>
      <c r="B80" s="111" t="s">
        <v>103</v>
      </c>
      <c r="C80" s="84">
        <v>403.08</v>
      </c>
      <c r="D80" s="98">
        <v>4657</v>
      </c>
      <c r="E80" s="63"/>
      <c r="F80" s="64"/>
      <c r="G80" s="65"/>
      <c r="H80" s="66"/>
      <c r="I80" s="67"/>
      <c r="J80" s="68"/>
      <c r="K80" s="87">
        <f aca="true" t="shared" si="4" ref="K80:K110">C80</f>
        <v>403.08</v>
      </c>
      <c r="L80" s="5"/>
    </row>
    <row r="81" spans="1:12" ht="12.75">
      <c r="A81" s="69">
        <v>89</v>
      </c>
      <c r="B81" s="111" t="s">
        <v>104</v>
      </c>
      <c r="C81" s="84">
        <v>28.24</v>
      </c>
      <c r="D81" s="98">
        <v>105</v>
      </c>
      <c r="E81" s="63"/>
      <c r="F81" s="64"/>
      <c r="G81" s="65"/>
      <c r="H81" s="66"/>
      <c r="I81" s="67"/>
      <c r="J81" s="68"/>
      <c r="K81" s="87">
        <f t="shared" si="4"/>
        <v>28.24</v>
      </c>
      <c r="L81" s="5"/>
    </row>
    <row r="82" spans="1:12" ht="12.75">
      <c r="A82" s="69">
        <v>89</v>
      </c>
      <c r="B82" s="111" t="s">
        <v>165</v>
      </c>
      <c r="C82" s="84">
        <v>73.69</v>
      </c>
      <c r="D82" s="98">
        <v>318</v>
      </c>
      <c r="E82" s="63"/>
      <c r="F82" s="64"/>
      <c r="G82" s="65"/>
      <c r="H82" s="66"/>
      <c r="I82" s="67"/>
      <c r="J82" s="68"/>
      <c r="K82" s="87">
        <f t="shared" si="4"/>
        <v>73.69</v>
      </c>
      <c r="L82" s="5"/>
    </row>
    <row r="83" spans="1:44" ht="12.75">
      <c r="A83" s="113">
        <v>5242</v>
      </c>
      <c r="B83" s="111" t="s">
        <v>102</v>
      </c>
      <c r="C83" s="109">
        <v>133.62</v>
      </c>
      <c r="D83" s="98">
        <v>1222</v>
      </c>
      <c r="E83" s="63"/>
      <c r="F83" s="64"/>
      <c r="G83" s="65"/>
      <c r="H83" s="66"/>
      <c r="I83" s="67"/>
      <c r="J83" s="68"/>
      <c r="K83" s="87">
        <f t="shared" si="4"/>
        <v>133.62</v>
      </c>
      <c r="L83" s="112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</row>
    <row r="84" spans="1:256" s="114" customFormat="1" ht="12.75">
      <c r="A84" s="69">
        <v>5242</v>
      </c>
      <c r="B84" s="111" t="s">
        <v>125</v>
      </c>
      <c r="C84" s="84">
        <v>146.87</v>
      </c>
      <c r="D84" s="98">
        <v>0</v>
      </c>
      <c r="E84" s="63"/>
      <c r="F84" s="64"/>
      <c r="G84" s="65"/>
      <c r="H84" s="66"/>
      <c r="I84" s="67"/>
      <c r="J84" s="68"/>
      <c r="K84" s="87">
        <f t="shared" si="4"/>
        <v>146.87</v>
      </c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01"/>
      <c r="FG84" s="101"/>
      <c r="FH84" s="101"/>
      <c r="FI84" s="101"/>
      <c r="FJ84" s="101"/>
      <c r="FK84" s="101"/>
      <c r="FL84" s="101"/>
      <c r="FM84" s="101"/>
      <c r="FN84" s="101"/>
      <c r="FO84" s="101"/>
      <c r="FP84" s="101"/>
      <c r="FQ84" s="101"/>
      <c r="FR84" s="101"/>
      <c r="FS84" s="101"/>
      <c r="FT84" s="101"/>
      <c r="FU84" s="101"/>
      <c r="FV84" s="101"/>
      <c r="FW84" s="101"/>
      <c r="FX84" s="101"/>
      <c r="FY84" s="101"/>
      <c r="FZ84" s="101"/>
      <c r="GA84" s="101"/>
      <c r="GB84" s="101"/>
      <c r="GC84" s="101"/>
      <c r="GD84" s="101"/>
      <c r="GE84" s="101"/>
      <c r="GF84" s="101"/>
      <c r="GG84" s="101"/>
      <c r="GH84" s="101"/>
      <c r="GI84" s="101"/>
      <c r="GJ84" s="101"/>
      <c r="GK84" s="101"/>
      <c r="GL84" s="101"/>
      <c r="GM84" s="101"/>
      <c r="GN84" s="101"/>
      <c r="GO84" s="101"/>
      <c r="GP84" s="101"/>
      <c r="GQ84" s="101"/>
      <c r="GR84" s="101"/>
      <c r="GS84" s="101"/>
      <c r="GT84" s="101"/>
      <c r="GU84" s="101"/>
      <c r="GV84" s="101"/>
      <c r="GW84" s="101"/>
      <c r="GX84" s="101"/>
      <c r="GY84" s="101"/>
      <c r="GZ84" s="101"/>
      <c r="HA84" s="101"/>
      <c r="HB84" s="101"/>
      <c r="HC84" s="101"/>
      <c r="HD84" s="101"/>
      <c r="HE84" s="101"/>
      <c r="HF84" s="101"/>
      <c r="HG84" s="101"/>
      <c r="HH84" s="101"/>
      <c r="HI84" s="101"/>
      <c r="HJ84" s="101"/>
      <c r="HK84" s="101"/>
      <c r="HL84" s="101"/>
      <c r="HM84" s="101"/>
      <c r="HN84" s="101"/>
      <c r="HO84" s="101"/>
      <c r="HP84" s="101"/>
      <c r="HQ84" s="101"/>
      <c r="HR84" s="101"/>
      <c r="HS84" s="101"/>
      <c r="HT84" s="101"/>
      <c r="HU84" s="101"/>
      <c r="HV84" s="101"/>
      <c r="HW84" s="101"/>
      <c r="HX84" s="101"/>
      <c r="HY84" s="101"/>
      <c r="HZ84" s="101"/>
      <c r="IA84" s="101"/>
      <c r="IB84" s="101"/>
      <c r="IC84" s="101"/>
      <c r="ID84" s="101"/>
      <c r="IE84" s="101"/>
      <c r="IF84" s="101"/>
      <c r="IG84" s="101"/>
      <c r="IH84" s="101"/>
      <c r="II84" s="101"/>
      <c r="IJ84" s="101"/>
      <c r="IK84" s="101"/>
      <c r="IL84" s="101"/>
      <c r="IM84" s="101"/>
      <c r="IN84" s="101"/>
      <c r="IO84" s="101"/>
      <c r="IP84" s="101"/>
      <c r="IQ84" s="101"/>
      <c r="IR84" s="101"/>
      <c r="IS84" s="101"/>
      <c r="IT84" s="101"/>
      <c r="IU84" s="101"/>
      <c r="IV84" s="101"/>
    </row>
    <row r="85" spans="1:11" ht="12.75">
      <c r="A85" s="69">
        <v>5242</v>
      </c>
      <c r="B85" s="111" t="s">
        <v>147</v>
      </c>
      <c r="C85" s="83">
        <v>119.58</v>
      </c>
      <c r="D85" s="96">
        <v>1506</v>
      </c>
      <c r="E85" s="60"/>
      <c r="F85" s="64"/>
      <c r="G85" s="65"/>
      <c r="H85" s="66"/>
      <c r="I85" s="67"/>
      <c r="J85" s="68"/>
      <c r="K85" s="86">
        <f t="shared" si="4"/>
        <v>119.58</v>
      </c>
    </row>
    <row r="86" spans="1:11" ht="12.75">
      <c r="A86" s="69">
        <v>5242</v>
      </c>
      <c r="B86" s="111" t="s">
        <v>148</v>
      </c>
      <c r="C86" s="83">
        <v>70.28</v>
      </c>
      <c r="D86" s="96">
        <v>751</v>
      </c>
      <c r="E86" s="63"/>
      <c r="F86" s="64"/>
      <c r="G86" s="65"/>
      <c r="H86" s="66"/>
      <c r="I86" s="67"/>
      <c r="J86" s="68"/>
      <c r="K86" s="86">
        <f t="shared" si="4"/>
        <v>70.28</v>
      </c>
    </row>
    <row r="87" spans="1:11" ht="12.75">
      <c r="A87" s="69">
        <v>5242</v>
      </c>
      <c r="B87" s="111" t="s">
        <v>172</v>
      </c>
      <c r="C87" s="83">
        <v>135.5</v>
      </c>
      <c r="D87" s="96">
        <v>1592</v>
      </c>
      <c r="E87" s="63"/>
      <c r="F87" s="64"/>
      <c r="G87" s="65"/>
      <c r="H87" s="66"/>
      <c r="I87" s="67"/>
      <c r="J87" s="68"/>
      <c r="K87" s="86">
        <f t="shared" si="4"/>
        <v>135.5</v>
      </c>
    </row>
    <row r="88" spans="1:11" ht="12.75">
      <c r="A88" s="69">
        <v>5242</v>
      </c>
      <c r="B88" s="111" t="s">
        <v>126</v>
      </c>
      <c r="C88" s="83">
        <v>7.08</v>
      </c>
      <c r="D88" s="96">
        <v>0</v>
      </c>
      <c r="E88" s="63"/>
      <c r="F88" s="64"/>
      <c r="G88" s="65"/>
      <c r="H88" s="66"/>
      <c r="I88" s="67"/>
      <c r="J88" s="68"/>
      <c r="K88" s="86">
        <f t="shared" si="4"/>
        <v>7.08</v>
      </c>
    </row>
    <row r="89" spans="1:11" ht="12.75">
      <c r="A89" s="69">
        <v>5242</v>
      </c>
      <c r="B89" s="111" t="s">
        <v>176</v>
      </c>
      <c r="C89" s="83">
        <v>95.22</v>
      </c>
      <c r="D89" s="97">
        <v>980</v>
      </c>
      <c r="E89" s="63"/>
      <c r="F89" s="64"/>
      <c r="G89" s="65"/>
      <c r="H89" s="66"/>
      <c r="I89" s="67"/>
      <c r="J89" s="68"/>
      <c r="K89" s="86">
        <f t="shared" si="4"/>
        <v>95.22</v>
      </c>
    </row>
    <row r="90" spans="1:11" ht="12.75">
      <c r="A90" s="69">
        <v>5242</v>
      </c>
      <c r="B90" s="111" t="s">
        <v>182</v>
      </c>
      <c r="C90" s="83">
        <v>44.6</v>
      </c>
      <c r="D90" s="96">
        <v>7</v>
      </c>
      <c r="E90" s="63"/>
      <c r="F90" s="64"/>
      <c r="G90" s="65"/>
      <c r="H90" s="66"/>
      <c r="I90" s="67"/>
      <c r="J90" s="68"/>
      <c r="K90" s="86">
        <f t="shared" si="4"/>
        <v>44.6</v>
      </c>
    </row>
    <row r="91" spans="1:11" ht="12.75">
      <c r="A91" s="69">
        <v>5242</v>
      </c>
      <c r="B91" s="111" t="s">
        <v>201</v>
      </c>
      <c r="C91" s="83">
        <v>136.18</v>
      </c>
      <c r="D91" s="96">
        <v>1847</v>
      </c>
      <c r="E91" s="63"/>
      <c r="F91" s="64"/>
      <c r="G91" s="65"/>
      <c r="H91" s="66"/>
      <c r="I91" s="67"/>
      <c r="J91" s="68"/>
      <c r="K91" s="86">
        <f t="shared" si="4"/>
        <v>136.18</v>
      </c>
    </row>
    <row r="92" spans="1:11" ht="12.75">
      <c r="A92" s="69">
        <v>5242</v>
      </c>
      <c r="B92" s="111" t="s">
        <v>127</v>
      </c>
      <c r="C92" s="83">
        <v>336.59</v>
      </c>
      <c r="D92" s="96">
        <v>4800</v>
      </c>
      <c r="E92" s="63"/>
      <c r="F92" s="64"/>
      <c r="G92" s="65"/>
      <c r="H92" s="66"/>
      <c r="I92" s="67"/>
      <c r="J92" s="68"/>
      <c r="K92" s="86">
        <f t="shared" si="4"/>
        <v>336.59</v>
      </c>
    </row>
    <row r="93" spans="1:11" ht="12.75">
      <c r="A93" s="69">
        <v>5242</v>
      </c>
      <c r="B93" s="111" t="s">
        <v>197</v>
      </c>
      <c r="C93" s="83">
        <v>97.76</v>
      </c>
      <c r="D93" s="96">
        <v>990</v>
      </c>
      <c r="E93" s="63"/>
      <c r="F93" s="64"/>
      <c r="G93" s="65"/>
      <c r="H93" s="66"/>
      <c r="I93" s="67"/>
      <c r="J93" s="68"/>
      <c r="K93" s="86">
        <f t="shared" si="4"/>
        <v>97.76</v>
      </c>
    </row>
    <row r="94" spans="1:11" ht="12.75">
      <c r="A94" s="69">
        <v>5242</v>
      </c>
      <c r="B94" s="111" t="s">
        <v>170</v>
      </c>
      <c r="C94" s="83">
        <v>327</v>
      </c>
      <c r="D94" s="96">
        <v>4647</v>
      </c>
      <c r="E94" s="63"/>
      <c r="F94" s="64"/>
      <c r="G94" s="65"/>
      <c r="H94" s="66"/>
      <c r="I94" s="67"/>
      <c r="J94" s="68"/>
      <c r="K94" s="86">
        <f t="shared" si="4"/>
        <v>327</v>
      </c>
    </row>
    <row r="95" spans="1:11" ht="12.75">
      <c r="A95" s="69">
        <v>5242</v>
      </c>
      <c r="B95" s="111" t="s">
        <v>128</v>
      </c>
      <c r="C95" s="83">
        <v>140.76</v>
      </c>
      <c r="D95" s="96">
        <v>1920</v>
      </c>
      <c r="E95" s="63"/>
      <c r="F95" s="64"/>
      <c r="G95" s="65"/>
      <c r="H95" s="66"/>
      <c r="I95" s="67"/>
      <c r="J95" s="68"/>
      <c r="K95" s="86">
        <f t="shared" si="4"/>
        <v>140.76</v>
      </c>
    </row>
    <row r="96" spans="1:11" ht="12.75">
      <c r="A96" s="69">
        <v>5242</v>
      </c>
      <c r="B96" s="111" t="s">
        <v>149</v>
      </c>
      <c r="C96" s="83">
        <v>27.8</v>
      </c>
      <c r="D96" s="96">
        <v>127</v>
      </c>
      <c r="E96" s="63"/>
      <c r="F96" s="64"/>
      <c r="G96" s="65"/>
      <c r="H96" s="66"/>
      <c r="I96" s="67"/>
      <c r="J96" s="68"/>
      <c r="K96" s="86">
        <f t="shared" si="4"/>
        <v>27.8</v>
      </c>
    </row>
    <row r="97" spans="1:11" ht="12.75">
      <c r="A97" s="69">
        <v>5242</v>
      </c>
      <c r="B97" s="111" t="s">
        <v>129</v>
      </c>
      <c r="C97" s="83">
        <v>6.94</v>
      </c>
      <c r="D97" s="96">
        <v>0</v>
      </c>
      <c r="E97" s="63"/>
      <c r="F97" s="64"/>
      <c r="G97" s="65"/>
      <c r="H97" s="66"/>
      <c r="I97" s="67"/>
      <c r="J97" s="68"/>
      <c r="K97" s="86">
        <f t="shared" si="4"/>
        <v>6.94</v>
      </c>
    </row>
    <row r="98" spans="1:11" ht="12.75">
      <c r="A98" s="69">
        <v>5242</v>
      </c>
      <c r="B98" s="111" t="s">
        <v>130</v>
      </c>
      <c r="C98" s="83">
        <v>12.34</v>
      </c>
      <c r="D98" s="96">
        <v>0</v>
      </c>
      <c r="E98" s="63"/>
      <c r="F98" s="64"/>
      <c r="G98" s="65"/>
      <c r="H98" s="66"/>
      <c r="I98" s="67"/>
      <c r="J98" s="68"/>
      <c r="K98" s="86">
        <f t="shared" si="4"/>
        <v>12.34</v>
      </c>
    </row>
    <row r="99" spans="1:11" ht="12.75">
      <c r="A99" s="69">
        <v>5242</v>
      </c>
      <c r="B99" s="111" t="s">
        <v>131</v>
      </c>
      <c r="C99" s="83">
        <v>12.34</v>
      </c>
      <c r="D99" s="96">
        <v>0</v>
      </c>
      <c r="E99" s="63"/>
      <c r="F99" s="64"/>
      <c r="G99" s="65"/>
      <c r="H99" s="66"/>
      <c r="I99" s="67"/>
      <c r="J99" s="68"/>
      <c r="K99" s="86">
        <f t="shared" si="4"/>
        <v>12.34</v>
      </c>
    </row>
    <row r="100" spans="1:11" ht="12.75">
      <c r="A100" s="69">
        <v>5242</v>
      </c>
      <c r="B100" s="111" t="s">
        <v>132</v>
      </c>
      <c r="C100" s="83">
        <v>12.34</v>
      </c>
      <c r="D100" s="96">
        <v>0</v>
      </c>
      <c r="E100" s="63"/>
      <c r="F100" s="64"/>
      <c r="G100" s="65"/>
      <c r="H100" s="66"/>
      <c r="I100" s="67"/>
      <c r="J100" s="68"/>
      <c r="K100" s="86">
        <f t="shared" si="4"/>
        <v>12.34</v>
      </c>
    </row>
    <row r="101" spans="1:11" ht="12.75">
      <c r="A101" s="69">
        <v>5242</v>
      </c>
      <c r="B101" s="111" t="s">
        <v>133</v>
      </c>
      <c r="C101" s="83">
        <v>12.34</v>
      </c>
      <c r="D101" s="96">
        <v>0</v>
      </c>
      <c r="E101" s="63"/>
      <c r="F101" s="64"/>
      <c r="G101" s="65"/>
      <c r="H101" s="66"/>
      <c r="I101" s="67"/>
      <c r="J101" s="68"/>
      <c r="K101" s="86">
        <f t="shared" si="4"/>
        <v>12.34</v>
      </c>
    </row>
    <row r="102" spans="1:11" ht="12.75">
      <c r="A102" s="69">
        <v>5242</v>
      </c>
      <c r="B102" s="111" t="s">
        <v>134</v>
      </c>
      <c r="C102" s="83">
        <v>24.65</v>
      </c>
      <c r="D102" s="96">
        <v>0</v>
      </c>
      <c r="E102" s="63"/>
      <c r="F102" s="64"/>
      <c r="G102" s="65"/>
      <c r="H102" s="66"/>
      <c r="I102" s="67"/>
      <c r="J102" s="68"/>
      <c r="K102" s="86">
        <f t="shared" si="4"/>
        <v>24.65</v>
      </c>
    </row>
    <row r="103" spans="1:11" ht="12.75">
      <c r="A103" s="69">
        <v>5242</v>
      </c>
      <c r="B103" s="111" t="s">
        <v>150</v>
      </c>
      <c r="C103" s="83">
        <v>58.45</v>
      </c>
      <c r="D103" s="96">
        <v>607</v>
      </c>
      <c r="E103" s="63"/>
      <c r="F103" s="64"/>
      <c r="G103" s="65"/>
      <c r="H103" s="66"/>
      <c r="I103" s="67"/>
      <c r="J103" s="68"/>
      <c r="K103" s="86">
        <f t="shared" si="4"/>
        <v>58.45</v>
      </c>
    </row>
    <row r="104" spans="1:11" ht="12.75">
      <c r="A104" s="69">
        <v>5242</v>
      </c>
      <c r="B104" s="111" t="s">
        <v>135</v>
      </c>
      <c r="C104" s="83">
        <v>138.11</v>
      </c>
      <c r="D104" s="96">
        <v>1182</v>
      </c>
      <c r="E104" s="63"/>
      <c r="F104" s="64"/>
      <c r="G104" s="65"/>
      <c r="H104" s="66"/>
      <c r="I104" s="67"/>
      <c r="J104" s="68"/>
      <c r="K104" s="86">
        <f t="shared" si="4"/>
        <v>138.11</v>
      </c>
    </row>
    <row r="105" spans="1:11" ht="12.75">
      <c r="A105" s="69">
        <v>5242</v>
      </c>
      <c r="B105" s="111" t="s">
        <v>136</v>
      </c>
      <c r="C105" s="83">
        <v>190.35</v>
      </c>
      <c r="D105" s="96">
        <v>2467</v>
      </c>
      <c r="E105" s="63"/>
      <c r="F105" s="64"/>
      <c r="G105" s="65"/>
      <c r="H105" s="66"/>
      <c r="I105" s="67"/>
      <c r="J105" s="68"/>
      <c r="K105" s="86">
        <f t="shared" si="4"/>
        <v>190.35</v>
      </c>
    </row>
    <row r="106" spans="1:11" ht="12.75">
      <c r="A106" s="69">
        <v>5242</v>
      </c>
      <c r="B106" s="111" t="s">
        <v>151</v>
      </c>
      <c r="C106" s="83">
        <v>24.35</v>
      </c>
      <c r="D106" s="96">
        <v>63</v>
      </c>
      <c r="E106" s="63"/>
      <c r="F106" s="64"/>
      <c r="G106" s="65"/>
      <c r="H106" s="66"/>
      <c r="I106" s="67"/>
      <c r="J106" s="68"/>
      <c r="K106" s="86">
        <f t="shared" si="4"/>
        <v>24.35</v>
      </c>
    </row>
    <row r="107" spans="1:11" ht="12.75">
      <c r="A107" s="69">
        <v>5242</v>
      </c>
      <c r="B107" s="111" t="s">
        <v>152</v>
      </c>
      <c r="C107" s="83">
        <v>28.8</v>
      </c>
      <c r="D107" s="96">
        <v>134</v>
      </c>
      <c r="E107" s="63"/>
      <c r="F107" s="64"/>
      <c r="G107" s="65"/>
      <c r="H107" s="66"/>
      <c r="I107" s="67"/>
      <c r="J107" s="68"/>
      <c r="K107" s="86">
        <f t="shared" si="4"/>
        <v>28.8</v>
      </c>
    </row>
    <row r="108" spans="1:11" ht="12.75">
      <c r="A108" s="69">
        <v>5242</v>
      </c>
      <c r="B108" s="111" t="s">
        <v>153</v>
      </c>
      <c r="C108" s="83">
        <v>30.18</v>
      </c>
      <c r="D108" s="96">
        <v>156</v>
      </c>
      <c r="E108" s="63"/>
      <c r="F108" s="64"/>
      <c r="G108" s="65"/>
      <c r="H108" s="66"/>
      <c r="I108" s="67"/>
      <c r="J108" s="68"/>
      <c r="K108" s="86">
        <f t="shared" si="4"/>
        <v>30.18</v>
      </c>
    </row>
    <row r="109" spans="1:11" ht="12.75">
      <c r="A109" s="69">
        <v>5242</v>
      </c>
      <c r="B109" s="111" t="s">
        <v>184</v>
      </c>
      <c r="C109" s="83">
        <v>58.26</v>
      </c>
      <c r="D109" s="96">
        <v>360</v>
      </c>
      <c r="E109" s="63"/>
      <c r="F109" s="64"/>
      <c r="G109" s="65"/>
      <c r="H109" s="66"/>
      <c r="I109" s="67"/>
      <c r="J109" s="68"/>
      <c r="K109" s="86">
        <f t="shared" si="4"/>
        <v>58.26</v>
      </c>
    </row>
    <row r="110" spans="1:11" ht="12.75">
      <c r="A110" s="69">
        <v>5242</v>
      </c>
      <c r="B110" s="111" t="s">
        <v>154</v>
      </c>
      <c r="C110" s="83">
        <v>22.34</v>
      </c>
      <c r="D110" s="96">
        <v>31</v>
      </c>
      <c r="E110" s="63"/>
      <c r="F110" s="64"/>
      <c r="G110" s="65"/>
      <c r="H110" s="66"/>
      <c r="I110" s="67"/>
      <c r="J110" s="68"/>
      <c r="K110" s="86">
        <f t="shared" si="4"/>
        <v>22.34</v>
      </c>
    </row>
    <row r="111" spans="1:12" ht="12.75">
      <c r="A111" s="69">
        <v>5242</v>
      </c>
      <c r="B111" s="115" t="s">
        <v>155</v>
      </c>
      <c r="C111" s="83">
        <v>34.81</v>
      </c>
      <c r="D111" s="96">
        <v>230</v>
      </c>
      <c r="E111" s="63"/>
      <c r="F111" s="64"/>
      <c r="G111" s="65"/>
      <c r="H111" s="66"/>
      <c r="I111" s="67"/>
      <c r="J111" s="68"/>
      <c r="K111" s="86">
        <f aca="true" t="shared" si="5" ref="K111:K135">C111</f>
        <v>34.81</v>
      </c>
      <c r="L111" s="2" t="s">
        <v>74</v>
      </c>
    </row>
    <row r="112" spans="1:11" ht="12.75">
      <c r="A112" s="69">
        <v>5242</v>
      </c>
      <c r="B112" s="111" t="s">
        <v>156</v>
      </c>
      <c r="C112" s="83">
        <v>29.87</v>
      </c>
      <c r="D112" s="96">
        <v>151</v>
      </c>
      <c r="E112" s="63"/>
      <c r="F112" s="64"/>
      <c r="G112" s="65"/>
      <c r="H112" s="66"/>
      <c r="I112" s="67"/>
      <c r="J112" s="68"/>
      <c r="K112" s="86">
        <f t="shared" si="5"/>
        <v>29.87</v>
      </c>
    </row>
    <row r="113" spans="1:11" ht="12.75">
      <c r="A113" s="69">
        <v>5242</v>
      </c>
      <c r="B113" s="111" t="s">
        <v>157</v>
      </c>
      <c r="C113" s="83">
        <v>46.49</v>
      </c>
      <c r="D113" s="96">
        <v>431</v>
      </c>
      <c r="E113" s="63"/>
      <c r="F113" s="64"/>
      <c r="G113" s="65"/>
      <c r="H113" s="66"/>
      <c r="I113" s="67"/>
      <c r="J113" s="68"/>
      <c r="K113" s="86">
        <f t="shared" si="5"/>
        <v>46.49</v>
      </c>
    </row>
    <row r="114" spans="1:11" ht="12.75">
      <c r="A114" s="69">
        <v>5242</v>
      </c>
      <c r="B114" s="111" t="s">
        <v>158</v>
      </c>
      <c r="C114" s="83">
        <v>20</v>
      </c>
      <c r="D114" s="96">
        <v>0</v>
      </c>
      <c r="E114" s="63"/>
      <c r="F114" s="64"/>
      <c r="G114" s="65"/>
      <c r="H114" s="66"/>
      <c r="I114" s="67"/>
      <c r="J114" s="68"/>
      <c r="K114" s="86">
        <f t="shared" si="5"/>
        <v>20</v>
      </c>
    </row>
    <row r="115" spans="1:11" ht="12.75">
      <c r="A115" s="69">
        <v>5242</v>
      </c>
      <c r="B115" s="111" t="s">
        <v>193</v>
      </c>
      <c r="C115" s="83">
        <v>513.54</v>
      </c>
      <c r="D115" s="96">
        <v>6500</v>
      </c>
      <c r="E115" s="63"/>
      <c r="F115" s="64"/>
      <c r="G115" s="65"/>
      <c r="H115" s="66"/>
      <c r="I115" s="67"/>
      <c r="J115" s="68"/>
      <c r="K115" s="86">
        <f t="shared" si="5"/>
        <v>513.54</v>
      </c>
    </row>
    <row r="116" spans="1:11" ht="12.75">
      <c r="A116" s="69">
        <v>5242</v>
      </c>
      <c r="B116" s="111" t="s">
        <v>194</v>
      </c>
      <c r="C116" s="83">
        <v>1075.05</v>
      </c>
      <c r="D116" s="96">
        <v>16300</v>
      </c>
      <c r="E116" s="63"/>
      <c r="F116" s="64"/>
      <c r="G116" s="65"/>
      <c r="H116" s="66"/>
      <c r="I116" s="67"/>
      <c r="J116" s="68"/>
      <c r="K116" s="86">
        <f t="shared" si="5"/>
        <v>1075.05</v>
      </c>
    </row>
    <row r="117" spans="1:11" ht="12.75">
      <c r="A117" s="69">
        <v>5242</v>
      </c>
      <c r="B117" s="111" t="s">
        <v>159</v>
      </c>
      <c r="C117" s="83">
        <v>20.4</v>
      </c>
      <c r="D117" s="96">
        <v>0</v>
      </c>
      <c r="E117" s="63"/>
      <c r="F117" s="64"/>
      <c r="G117" s="65"/>
      <c r="H117" s="66"/>
      <c r="I117" s="67"/>
      <c r="J117" s="68"/>
      <c r="K117" s="86">
        <f t="shared" si="5"/>
        <v>20.4</v>
      </c>
    </row>
    <row r="118" spans="1:11" ht="12.75">
      <c r="A118" s="69">
        <v>5242</v>
      </c>
      <c r="B118" s="111" t="s">
        <v>160</v>
      </c>
      <c r="C118" s="83">
        <v>81.82</v>
      </c>
      <c r="D118" s="96">
        <v>867</v>
      </c>
      <c r="E118" s="63"/>
      <c r="F118" s="64" t="s">
        <v>74</v>
      </c>
      <c r="G118" s="65"/>
      <c r="H118" s="66"/>
      <c r="I118" s="67"/>
      <c r="J118" s="68"/>
      <c r="K118" s="86">
        <f t="shared" si="5"/>
        <v>81.82</v>
      </c>
    </row>
    <row r="119" spans="1:11" ht="12.75">
      <c r="A119" s="69">
        <v>5242</v>
      </c>
      <c r="B119" s="111" t="s">
        <v>137</v>
      </c>
      <c r="C119" s="83">
        <v>17.57</v>
      </c>
      <c r="D119" s="96">
        <v>0</v>
      </c>
      <c r="E119" s="63"/>
      <c r="F119" s="64"/>
      <c r="G119" s="65"/>
      <c r="H119" s="66"/>
      <c r="I119" s="67"/>
      <c r="J119" s="68"/>
      <c r="K119" s="86">
        <f t="shared" si="5"/>
        <v>17.57</v>
      </c>
    </row>
    <row r="120" spans="1:11" ht="12.75">
      <c r="A120" s="69">
        <v>5242</v>
      </c>
      <c r="B120" s="111" t="s">
        <v>138</v>
      </c>
      <c r="C120" s="83">
        <v>32.43</v>
      </c>
      <c r="D120" s="96">
        <v>0</v>
      </c>
      <c r="E120" s="63"/>
      <c r="F120" s="64"/>
      <c r="G120" s="65"/>
      <c r="H120" s="66"/>
      <c r="I120" s="67"/>
      <c r="J120" s="68"/>
      <c r="K120" s="86">
        <f t="shared" si="5"/>
        <v>32.43</v>
      </c>
    </row>
    <row r="121" spans="1:11" ht="12.75">
      <c r="A121" s="69">
        <v>5242</v>
      </c>
      <c r="B121" s="111" t="s">
        <v>139</v>
      </c>
      <c r="C121" s="83">
        <v>17.57</v>
      </c>
      <c r="D121" s="96">
        <v>0</v>
      </c>
      <c r="E121" s="63"/>
      <c r="F121" s="64"/>
      <c r="G121" s="65" t="s">
        <v>188</v>
      </c>
      <c r="H121" s="66"/>
      <c r="I121" s="67"/>
      <c r="J121" s="68"/>
      <c r="K121" s="86">
        <f t="shared" si="5"/>
        <v>17.57</v>
      </c>
    </row>
    <row r="122" spans="1:11" ht="12.75">
      <c r="A122" s="69">
        <v>5242</v>
      </c>
      <c r="B122" s="111" t="s">
        <v>140</v>
      </c>
      <c r="C122" s="83">
        <v>50</v>
      </c>
      <c r="D122" s="96">
        <v>0</v>
      </c>
      <c r="E122" s="63"/>
      <c r="F122" s="64"/>
      <c r="G122" s="65"/>
      <c r="H122" s="66"/>
      <c r="I122" s="67"/>
      <c r="J122" s="68"/>
      <c r="K122" s="86">
        <f t="shared" si="5"/>
        <v>50</v>
      </c>
    </row>
    <row r="123" spans="1:11" ht="12.75">
      <c r="A123" s="69">
        <v>5242</v>
      </c>
      <c r="B123" s="111" t="s">
        <v>141</v>
      </c>
      <c r="C123" s="83">
        <v>17.57</v>
      </c>
      <c r="D123" s="96">
        <v>0</v>
      </c>
      <c r="E123" s="63"/>
      <c r="F123" s="64"/>
      <c r="G123" s="65"/>
      <c r="H123" s="66"/>
      <c r="I123" s="67"/>
      <c r="J123" s="68"/>
      <c r="K123" s="86">
        <f t="shared" si="5"/>
        <v>17.57</v>
      </c>
    </row>
    <row r="124" spans="1:11" ht="12.75">
      <c r="A124" s="69">
        <v>5242</v>
      </c>
      <c r="B124" s="111" t="s">
        <v>142</v>
      </c>
      <c r="C124" s="83">
        <v>7.54</v>
      </c>
      <c r="D124" s="96">
        <v>0</v>
      </c>
      <c r="E124" s="63"/>
      <c r="F124" s="64"/>
      <c r="G124" s="65"/>
      <c r="H124" s="66"/>
      <c r="I124" s="67"/>
      <c r="J124" s="68"/>
      <c r="K124" s="86">
        <f t="shared" si="5"/>
        <v>7.54</v>
      </c>
    </row>
    <row r="125" spans="1:11" ht="12.75">
      <c r="A125" s="69">
        <v>5242</v>
      </c>
      <c r="B125" s="111" t="s">
        <v>143</v>
      </c>
      <c r="C125" s="83">
        <v>7.54</v>
      </c>
      <c r="D125" s="96">
        <v>0</v>
      </c>
      <c r="E125" s="63"/>
      <c r="F125" s="64"/>
      <c r="G125" s="65"/>
      <c r="H125" s="66"/>
      <c r="I125" s="67"/>
      <c r="J125" s="68"/>
      <c r="K125" s="86">
        <f t="shared" si="5"/>
        <v>7.54</v>
      </c>
    </row>
    <row r="126" spans="1:11" ht="12.75">
      <c r="A126" s="69">
        <v>5242</v>
      </c>
      <c r="B126" s="111" t="s">
        <v>144</v>
      </c>
      <c r="C126" s="83">
        <v>7.54</v>
      </c>
      <c r="D126" s="96">
        <v>0</v>
      </c>
      <c r="E126" s="63"/>
      <c r="F126" s="64"/>
      <c r="G126" s="65"/>
      <c r="H126" s="66"/>
      <c r="I126" s="67"/>
      <c r="J126" s="68"/>
      <c r="K126" s="86">
        <f t="shared" si="5"/>
        <v>7.54</v>
      </c>
    </row>
    <row r="127" spans="1:11" ht="12.75">
      <c r="A127" s="69">
        <v>5242</v>
      </c>
      <c r="B127" s="111" t="s">
        <v>145</v>
      </c>
      <c r="C127" s="83">
        <v>7.54</v>
      </c>
      <c r="D127" s="96">
        <v>0</v>
      </c>
      <c r="E127" s="63"/>
      <c r="F127" s="64"/>
      <c r="G127" s="65"/>
      <c r="H127" s="66"/>
      <c r="I127" s="67"/>
      <c r="J127" s="68"/>
      <c r="K127" s="86">
        <f t="shared" si="5"/>
        <v>7.54</v>
      </c>
    </row>
    <row r="128" spans="1:11" ht="12.75">
      <c r="A128" s="69">
        <v>5242</v>
      </c>
      <c r="B128" s="111" t="s">
        <v>146</v>
      </c>
      <c r="C128" s="83">
        <v>7.54</v>
      </c>
      <c r="D128" s="96">
        <v>0</v>
      </c>
      <c r="E128" s="63"/>
      <c r="F128" s="64"/>
      <c r="G128" s="65"/>
      <c r="H128" s="66"/>
      <c r="I128" s="67"/>
      <c r="J128" s="68"/>
      <c r="K128" s="86">
        <f t="shared" si="5"/>
        <v>7.54</v>
      </c>
    </row>
    <row r="129" spans="1:11" ht="12.75">
      <c r="A129" s="69">
        <v>5242</v>
      </c>
      <c r="B129" s="111" t="s">
        <v>161</v>
      </c>
      <c r="C129" s="83">
        <v>2206</v>
      </c>
      <c r="D129" s="96">
        <v>30320</v>
      </c>
      <c r="E129" s="63"/>
      <c r="F129" s="64"/>
      <c r="G129" s="65"/>
      <c r="H129" s="66"/>
      <c r="I129" s="67"/>
      <c r="J129" s="68"/>
      <c r="K129" s="86">
        <f t="shared" si="5"/>
        <v>2206</v>
      </c>
    </row>
    <row r="130" spans="1:11" ht="12.75">
      <c r="A130" s="69">
        <v>5242</v>
      </c>
      <c r="B130" s="111" t="s">
        <v>162</v>
      </c>
      <c r="C130" s="83">
        <v>586.02</v>
      </c>
      <c r="D130" s="96">
        <v>8779</v>
      </c>
      <c r="E130" s="63"/>
      <c r="F130" s="64"/>
      <c r="G130" s="65"/>
      <c r="H130" s="66"/>
      <c r="I130" s="67"/>
      <c r="J130" s="68"/>
      <c r="K130" s="86">
        <f t="shared" si="5"/>
        <v>586.02</v>
      </c>
    </row>
    <row r="131" spans="1:11" ht="12.75">
      <c r="A131" s="69">
        <v>5242</v>
      </c>
      <c r="B131" s="111" t="s">
        <v>163</v>
      </c>
      <c r="C131" s="83">
        <v>62.44</v>
      </c>
      <c r="D131" s="96">
        <v>110</v>
      </c>
      <c r="E131" s="63"/>
      <c r="F131" s="64"/>
      <c r="G131" s="65"/>
      <c r="H131" s="66"/>
      <c r="I131" s="67"/>
      <c r="J131" s="68"/>
      <c r="K131" s="86">
        <f t="shared" si="5"/>
        <v>62.44</v>
      </c>
    </row>
    <row r="132" spans="1:11" ht="12.75">
      <c r="A132" s="92">
        <v>5242</v>
      </c>
      <c r="B132" s="111" t="s">
        <v>164</v>
      </c>
      <c r="C132" s="83">
        <v>23.21</v>
      </c>
      <c r="D132" s="96">
        <v>47</v>
      </c>
      <c r="E132" s="63"/>
      <c r="F132" s="64"/>
      <c r="G132" s="65"/>
      <c r="H132" s="66"/>
      <c r="I132" s="67"/>
      <c r="J132" s="68"/>
      <c r="K132" s="86">
        <f t="shared" si="5"/>
        <v>23.21</v>
      </c>
    </row>
    <row r="133" spans="1:11" ht="12.75">
      <c r="A133" s="92">
        <v>5242</v>
      </c>
      <c r="B133" s="111" t="s">
        <v>174</v>
      </c>
      <c r="C133" s="83">
        <v>38.44</v>
      </c>
      <c r="D133" s="96">
        <v>62</v>
      </c>
      <c r="E133" s="63"/>
      <c r="F133" s="64"/>
      <c r="G133" s="65"/>
      <c r="H133" s="66"/>
      <c r="I133" s="67"/>
      <c r="J133" s="68"/>
      <c r="K133" s="86">
        <f t="shared" si="5"/>
        <v>38.44</v>
      </c>
    </row>
    <row r="134" spans="1:11" ht="12.75">
      <c r="A134" s="92">
        <v>5242</v>
      </c>
      <c r="B134" s="111" t="s">
        <v>175</v>
      </c>
      <c r="C134" s="83">
        <v>20.4</v>
      </c>
      <c r="D134" s="96">
        <v>0</v>
      </c>
      <c r="E134" s="63"/>
      <c r="F134" s="64"/>
      <c r="G134" s="65"/>
      <c r="H134" s="66"/>
      <c r="I134" s="67"/>
      <c r="J134" s="68"/>
      <c r="K134" s="86">
        <f t="shared" si="5"/>
        <v>20.4</v>
      </c>
    </row>
    <row r="135" spans="1:11" ht="13.5" thickBot="1">
      <c r="A135" s="92">
        <v>5242</v>
      </c>
      <c r="B135" s="111" t="s">
        <v>187</v>
      </c>
      <c r="C135" s="83">
        <v>32.43</v>
      </c>
      <c r="D135" s="96">
        <v>0</v>
      </c>
      <c r="E135" s="63"/>
      <c r="F135" s="64"/>
      <c r="G135" s="65"/>
      <c r="H135" s="66"/>
      <c r="I135" s="67"/>
      <c r="J135" s="68"/>
      <c r="K135" s="86">
        <f t="shared" si="5"/>
        <v>32.43</v>
      </c>
    </row>
    <row r="136" spans="1:11" ht="13.5" hidden="1" thickBot="1">
      <c r="A136" s="92">
        <v>5242</v>
      </c>
      <c r="B136" s="73" t="s">
        <v>45</v>
      </c>
      <c r="C136" s="41">
        <v>0</v>
      </c>
      <c r="D136" s="99">
        <v>0</v>
      </c>
      <c r="E136" s="42"/>
      <c r="F136" s="43"/>
      <c r="G136" s="44"/>
      <c r="H136" s="45"/>
      <c r="I136" s="46"/>
      <c r="J136" s="47"/>
      <c r="K136" s="80">
        <f aca="true" t="shared" si="6" ref="K136:K152">C136+E136+G136+I136+J136</f>
        <v>0</v>
      </c>
    </row>
    <row r="137" spans="1:11" ht="13.5" hidden="1" thickBot="1">
      <c r="A137" s="92">
        <v>5242</v>
      </c>
      <c r="B137" s="73" t="s">
        <v>45</v>
      </c>
      <c r="C137" s="41">
        <v>0</v>
      </c>
      <c r="D137" s="99">
        <v>0</v>
      </c>
      <c r="E137" s="42"/>
      <c r="F137" s="43"/>
      <c r="G137" s="44"/>
      <c r="H137" s="45"/>
      <c r="I137" s="46"/>
      <c r="J137" s="47"/>
      <c r="K137" s="80">
        <f t="shared" si="6"/>
        <v>0</v>
      </c>
    </row>
    <row r="138" spans="1:11" ht="13.5" hidden="1" thickBot="1">
      <c r="A138" s="92">
        <v>5242</v>
      </c>
      <c r="B138" s="73" t="s">
        <v>45</v>
      </c>
      <c r="C138" s="41">
        <v>0</v>
      </c>
      <c r="D138" s="99">
        <v>0</v>
      </c>
      <c r="E138" s="42"/>
      <c r="F138" s="43"/>
      <c r="G138" s="44"/>
      <c r="H138" s="45"/>
      <c r="I138" s="46"/>
      <c r="J138" s="47"/>
      <c r="K138" s="80">
        <f t="shared" si="6"/>
        <v>0</v>
      </c>
    </row>
    <row r="139" spans="1:11" ht="13.5" hidden="1" thickBot="1">
      <c r="A139" s="92">
        <v>5242</v>
      </c>
      <c r="B139" s="73" t="s">
        <v>45</v>
      </c>
      <c r="C139" s="41">
        <v>0</v>
      </c>
      <c r="D139" s="99">
        <v>0</v>
      </c>
      <c r="E139" s="42"/>
      <c r="F139" s="43"/>
      <c r="G139" s="44"/>
      <c r="H139" s="45"/>
      <c r="I139" s="46"/>
      <c r="J139" s="47"/>
      <c r="K139" s="80">
        <f t="shared" si="6"/>
        <v>0</v>
      </c>
    </row>
    <row r="140" spans="1:11" ht="13.5" hidden="1" thickBot="1">
      <c r="A140" s="92">
        <v>5242</v>
      </c>
      <c r="B140" s="73" t="s">
        <v>45</v>
      </c>
      <c r="C140" s="41">
        <v>0</v>
      </c>
      <c r="D140" s="99">
        <v>0</v>
      </c>
      <c r="E140" s="42"/>
      <c r="F140" s="43"/>
      <c r="G140" s="44"/>
      <c r="H140" s="45"/>
      <c r="I140" s="46"/>
      <c r="J140" s="47"/>
      <c r="K140" s="80">
        <f t="shared" si="6"/>
        <v>0</v>
      </c>
    </row>
    <row r="141" spans="1:11" ht="13.5" hidden="1" thickBot="1">
      <c r="A141" s="92">
        <v>5242</v>
      </c>
      <c r="B141" s="73" t="s">
        <v>45</v>
      </c>
      <c r="C141" s="41">
        <v>0</v>
      </c>
      <c r="D141" s="99">
        <v>0</v>
      </c>
      <c r="E141" s="42"/>
      <c r="F141" s="43"/>
      <c r="G141" s="44"/>
      <c r="H141" s="45"/>
      <c r="I141" s="46"/>
      <c r="J141" s="47"/>
      <c r="K141" s="80">
        <f t="shared" si="6"/>
        <v>0</v>
      </c>
    </row>
    <row r="142" spans="1:11" ht="13.5" hidden="1" thickBot="1">
      <c r="A142" s="92">
        <v>5242</v>
      </c>
      <c r="B142" s="73" t="s">
        <v>45</v>
      </c>
      <c r="C142" s="41">
        <v>0</v>
      </c>
      <c r="D142" s="99">
        <v>0</v>
      </c>
      <c r="E142" s="42"/>
      <c r="F142" s="43"/>
      <c r="G142" s="44"/>
      <c r="H142" s="45"/>
      <c r="I142" s="46"/>
      <c r="J142" s="47"/>
      <c r="K142" s="80">
        <f t="shared" si="6"/>
        <v>0</v>
      </c>
    </row>
    <row r="143" spans="1:11" ht="13.5" hidden="1" thickBot="1">
      <c r="A143" s="92">
        <v>5242</v>
      </c>
      <c r="B143" s="73" t="s">
        <v>45</v>
      </c>
      <c r="C143" s="41">
        <v>0</v>
      </c>
      <c r="D143" s="99">
        <v>0</v>
      </c>
      <c r="E143" s="42"/>
      <c r="F143" s="43"/>
      <c r="G143" s="44"/>
      <c r="H143" s="45"/>
      <c r="I143" s="46"/>
      <c r="J143" s="47"/>
      <c r="K143" s="80">
        <f t="shared" si="6"/>
        <v>0</v>
      </c>
    </row>
    <row r="144" spans="1:11" ht="13.5" hidden="1" thickBot="1">
      <c r="A144" s="92">
        <v>5242</v>
      </c>
      <c r="B144" s="73" t="s">
        <v>45</v>
      </c>
      <c r="C144" s="41">
        <v>0</v>
      </c>
      <c r="D144" s="99">
        <v>0</v>
      </c>
      <c r="E144" s="42"/>
      <c r="F144" s="43"/>
      <c r="G144" s="44"/>
      <c r="H144" s="45"/>
      <c r="I144" s="46"/>
      <c r="J144" s="47"/>
      <c r="K144" s="80">
        <f t="shared" si="6"/>
        <v>0</v>
      </c>
    </row>
    <row r="145" spans="1:11" ht="13.5" hidden="1" thickBot="1">
      <c r="A145" s="92">
        <v>5242</v>
      </c>
      <c r="B145" s="73" t="s">
        <v>45</v>
      </c>
      <c r="C145" s="41">
        <v>0</v>
      </c>
      <c r="D145" s="99">
        <v>0</v>
      </c>
      <c r="E145" s="42"/>
      <c r="F145" s="43"/>
      <c r="G145" s="44"/>
      <c r="H145" s="45"/>
      <c r="I145" s="46"/>
      <c r="J145" s="47"/>
      <c r="K145" s="80">
        <f t="shared" si="6"/>
        <v>0</v>
      </c>
    </row>
    <row r="146" spans="1:11" ht="13.5" hidden="1" thickBot="1">
      <c r="A146" s="92">
        <v>5242</v>
      </c>
      <c r="B146" s="73" t="s">
        <v>45</v>
      </c>
      <c r="C146" s="41">
        <v>0</v>
      </c>
      <c r="D146" s="99">
        <v>0</v>
      </c>
      <c r="E146" s="42"/>
      <c r="F146" s="43"/>
      <c r="G146" s="44"/>
      <c r="H146" s="45"/>
      <c r="I146" s="46"/>
      <c r="J146" s="47"/>
      <c r="K146" s="80">
        <f t="shared" si="6"/>
        <v>0</v>
      </c>
    </row>
    <row r="147" spans="1:11" ht="13.5" hidden="1" thickBot="1">
      <c r="A147" s="92">
        <v>5242</v>
      </c>
      <c r="B147" s="73" t="s">
        <v>45</v>
      </c>
      <c r="C147" s="41">
        <v>0</v>
      </c>
      <c r="D147" s="99">
        <v>0</v>
      </c>
      <c r="E147" s="42"/>
      <c r="F147" s="43"/>
      <c r="G147" s="44"/>
      <c r="H147" s="45"/>
      <c r="I147" s="46"/>
      <c r="J147" s="47"/>
      <c r="K147" s="80">
        <f t="shared" si="6"/>
        <v>0</v>
      </c>
    </row>
    <row r="148" spans="1:11" ht="13.5" hidden="1" thickBot="1">
      <c r="A148" s="92">
        <v>5242</v>
      </c>
      <c r="B148" s="73" t="s">
        <v>45</v>
      </c>
      <c r="C148" s="41">
        <v>0</v>
      </c>
      <c r="D148" s="99">
        <v>0</v>
      </c>
      <c r="E148" s="42"/>
      <c r="F148" s="43"/>
      <c r="G148" s="44"/>
      <c r="H148" s="45"/>
      <c r="I148" s="46"/>
      <c r="J148" s="47"/>
      <c r="K148" s="80">
        <f t="shared" si="6"/>
        <v>0</v>
      </c>
    </row>
    <row r="149" spans="1:11" ht="13.5" hidden="1" thickBot="1">
      <c r="A149" s="92">
        <v>5242</v>
      </c>
      <c r="B149" s="73" t="s">
        <v>45</v>
      </c>
      <c r="C149" s="41">
        <v>0</v>
      </c>
      <c r="D149" s="99">
        <v>0</v>
      </c>
      <c r="E149" s="42"/>
      <c r="F149" s="43"/>
      <c r="G149" s="44"/>
      <c r="H149" s="45"/>
      <c r="I149" s="46"/>
      <c r="J149" s="47"/>
      <c r="K149" s="80">
        <f t="shared" si="6"/>
        <v>0</v>
      </c>
    </row>
    <row r="150" spans="1:11" ht="13.5" hidden="1" thickBot="1">
      <c r="A150" s="92">
        <v>5242</v>
      </c>
      <c r="B150" s="73" t="s">
        <v>45</v>
      </c>
      <c r="C150" s="41">
        <v>0</v>
      </c>
      <c r="D150" s="99">
        <v>0</v>
      </c>
      <c r="E150" s="42"/>
      <c r="F150" s="43"/>
      <c r="G150" s="44"/>
      <c r="H150" s="45"/>
      <c r="I150" s="46"/>
      <c r="J150" s="47"/>
      <c r="K150" s="80">
        <f t="shared" si="6"/>
        <v>0</v>
      </c>
    </row>
    <row r="151" spans="1:11" ht="13.5" hidden="1" thickBot="1">
      <c r="A151" s="92">
        <v>5242</v>
      </c>
      <c r="B151" s="73" t="s">
        <v>45</v>
      </c>
      <c r="C151" s="41">
        <v>0</v>
      </c>
      <c r="D151" s="99">
        <v>0</v>
      </c>
      <c r="E151" s="42"/>
      <c r="F151" s="43"/>
      <c r="G151" s="44"/>
      <c r="H151" s="45"/>
      <c r="I151" s="46"/>
      <c r="J151" s="47"/>
      <c r="K151" s="80">
        <f t="shared" si="6"/>
        <v>0</v>
      </c>
    </row>
    <row r="152" spans="1:11" ht="13.5" hidden="1" thickBot="1">
      <c r="A152" s="92">
        <v>5242</v>
      </c>
      <c r="B152" s="73" t="s">
        <v>45</v>
      </c>
      <c r="C152" s="41">
        <v>0</v>
      </c>
      <c r="D152" s="99">
        <v>0</v>
      </c>
      <c r="E152" s="42"/>
      <c r="F152" s="43"/>
      <c r="G152" s="44"/>
      <c r="H152" s="45"/>
      <c r="I152" s="46"/>
      <c r="J152" s="47"/>
      <c r="K152" s="80">
        <f t="shared" si="6"/>
        <v>0</v>
      </c>
    </row>
    <row r="153" spans="2:11" ht="13.5" hidden="1" thickBot="1">
      <c r="B153" s="73" t="s">
        <v>45</v>
      </c>
      <c r="C153" s="41">
        <v>0</v>
      </c>
      <c r="D153" s="99">
        <v>0</v>
      </c>
      <c r="E153" s="42"/>
      <c r="F153" s="43"/>
      <c r="G153" s="44"/>
      <c r="H153" s="48" t="s">
        <v>74</v>
      </c>
      <c r="I153" s="46"/>
      <c r="J153" s="47"/>
      <c r="K153" s="80">
        <f>SUM(K84:K135)</f>
        <v>7280.769999999998</v>
      </c>
    </row>
    <row r="154" spans="2:11" ht="13.5" hidden="1" thickBot="1">
      <c r="B154" s="73" t="s">
        <v>45</v>
      </c>
      <c r="C154" s="41">
        <v>0</v>
      </c>
      <c r="D154" s="99">
        <v>0</v>
      </c>
      <c r="E154" s="42"/>
      <c r="F154" s="43"/>
      <c r="G154" s="44"/>
      <c r="H154" s="45"/>
      <c r="I154" s="46"/>
      <c r="J154" s="47"/>
      <c r="K154" s="80"/>
    </row>
    <row r="155" spans="2:11" ht="13.5" hidden="1" thickBot="1">
      <c r="B155" s="73" t="s">
        <v>45</v>
      </c>
      <c r="C155" s="41">
        <v>0</v>
      </c>
      <c r="D155" s="99">
        <v>0</v>
      </c>
      <c r="E155" s="42"/>
      <c r="F155" s="43"/>
      <c r="G155" s="44"/>
      <c r="H155" s="45"/>
      <c r="I155" s="46"/>
      <c r="J155" s="47"/>
      <c r="K155" s="80"/>
    </row>
    <row r="156" spans="2:11" ht="13.5" hidden="1" thickBot="1">
      <c r="B156" s="73" t="s">
        <v>45</v>
      </c>
      <c r="C156" s="41">
        <v>0</v>
      </c>
      <c r="D156" s="99">
        <v>0</v>
      </c>
      <c r="E156" s="42"/>
      <c r="F156" s="43"/>
      <c r="G156" s="44"/>
      <c r="H156" s="45"/>
      <c r="I156" s="46"/>
      <c r="J156" s="47"/>
      <c r="K156" s="80">
        <f>C156+E156+G156+I156+J156</f>
        <v>0</v>
      </c>
    </row>
    <row r="157" spans="3:12" ht="14.25" thickBot="1" thickTop="1">
      <c r="C157" s="71">
        <f>SUM(C14:C156)</f>
        <v>18586.930000000004</v>
      </c>
      <c r="D157" s="100">
        <f>SUM(D14:D156)</f>
        <v>199795</v>
      </c>
      <c r="E157" s="50">
        <f aca="true" t="shared" si="7" ref="E157:J157">SUM(E14:E156)</f>
        <v>520.84</v>
      </c>
      <c r="F157" s="49">
        <f t="shared" si="7"/>
        <v>227</v>
      </c>
      <c r="G157" s="88">
        <f t="shared" si="7"/>
        <v>3528.24</v>
      </c>
      <c r="H157" s="49">
        <f t="shared" si="7"/>
        <v>9840</v>
      </c>
      <c r="I157" s="50">
        <f t="shared" si="7"/>
        <v>399.5</v>
      </c>
      <c r="J157" s="72">
        <f t="shared" si="7"/>
        <v>965.1100000000002</v>
      </c>
      <c r="K157" s="81">
        <f>SUM(K14:K135)</f>
        <v>24000.62</v>
      </c>
      <c r="L157" s="6" t="s">
        <v>48</v>
      </c>
    </row>
    <row r="158" ht="13.5" thickTop="1">
      <c r="C158" s="51">
        <v>0</v>
      </c>
    </row>
    <row r="160" spans="2:3" ht="12.75">
      <c r="B160" s="77" t="s">
        <v>171</v>
      </c>
      <c r="C160" s="76">
        <f>SUM(C157,E157,G157,I157)</f>
        <v>23035.510000000002</v>
      </c>
    </row>
    <row r="161" ht="12.75">
      <c r="E161" s="49"/>
    </row>
    <row r="162" ht="12.75">
      <c r="E162" s="49"/>
    </row>
    <row r="163" ht="12.75">
      <c r="E163" s="49"/>
    </row>
    <row r="164" spans="5:11" ht="12.75">
      <c r="E164" s="49"/>
      <c r="K164" s="78" t="s">
        <v>74</v>
      </c>
    </row>
    <row r="165" ht="12.75">
      <c r="E165" s="49"/>
    </row>
    <row r="166" ht="12.75">
      <c r="E166" s="49"/>
    </row>
    <row r="167" ht="12.75">
      <c r="E167" s="49"/>
    </row>
    <row r="168" ht="12.75">
      <c r="E168" s="49"/>
    </row>
    <row r="169" ht="12.75">
      <c r="E169" s="49"/>
    </row>
    <row r="170" ht="12.75">
      <c r="E170" s="49"/>
    </row>
    <row r="171" ht="12.75">
      <c r="E171" s="49"/>
    </row>
    <row r="172" ht="12.75">
      <c r="E172" s="49"/>
    </row>
    <row r="173" ht="12.75">
      <c r="E173" s="49"/>
    </row>
    <row r="174" ht="12.75">
      <c r="E174" s="49"/>
    </row>
    <row r="175" ht="12.75">
      <c r="E175" s="49"/>
    </row>
    <row r="176" ht="12.75">
      <c r="E176" s="49"/>
    </row>
    <row r="177" ht="12.75">
      <c r="E177" s="49"/>
    </row>
    <row r="178" ht="12.75">
      <c r="E178" s="49"/>
    </row>
    <row r="179" ht="12.75">
      <c r="E179" s="49"/>
    </row>
    <row r="180" ht="12.75">
      <c r="E180" s="49"/>
    </row>
    <row r="181" ht="12.75">
      <c r="E181" s="49"/>
    </row>
    <row r="182" ht="12.75">
      <c r="E182" s="49"/>
    </row>
    <row r="183" ht="12.75">
      <c r="E183" s="49"/>
    </row>
    <row r="184" ht="12.75">
      <c r="E184" s="49"/>
    </row>
    <row r="185" ht="12.75">
      <c r="E185" s="49"/>
    </row>
    <row r="186" ht="12.75">
      <c r="E186" s="49"/>
    </row>
    <row r="187" ht="12.75">
      <c r="E187" s="49"/>
    </row>
    <row r="188" ht="12.75">
      <c r="E188" s="49"/>
    </row>
    <row r="189" spans="2:5" ht="12.75">
      <c r="B189" s="32"/>
      <c r="C189" s="32"/>
      <c r="E189" s="49"/>
    </row>
    <row r="190" spans="2:5" ht="12.75">
      <c r="B190" s="32"/>
      <c r="C190" s="32"/>
      <c r="E190" s="49"/>
    </row>
    <row r="191" spans="2:5" ht="12.75">
      <c r="B191" s="32"/>
      <c r="C191" s="32"/>
      <c r="E191" s="49"/>
    </row>
    <row r="192" spans="2:5" ht="12.75">
      <c r="B192" s="32"/>
      <c r="C192" s="32"/>
      <c r="E192" s="49"/>
    </row>
    <row r="193" spans="2:5" ht="12.75">
      <c r="B193" s="32"/>
      <c r="C193" s="32"/>
      <c r="E193" s="49"/>
    </row>
    <row r="194" spans="2:5" ht="12.75">
      <c r="B194" s="32"/>
      <c r="C194" s="32"/>
      <c r="E194" s="49"/>
    </row>
    <row r="195" spans="2:5" ht="12.75">
      <c r="B195" s="32"/>
      <c r="C195" s="32"/>
      <c r="E195" s="49"/>
    </row>
    <row r="196" spans="2:5" ht="12.75">
      <c r="B196" s="32"/>
      <c r="C196" s="32"/>
      <c r="E196" s="49"/>
    </row>
    <row r="197" spans="2:5" ht="12.75">
      <c r="B197" s="32"/>
      <c r="C197" s="32"/>
      <c r="E197" s="49"/>
    </row>
    <row r="198" spans="2:5" ht="12.75">
      <c r="B198" s="32"/>
      <c r="C198" s="32"/>
      <c r="E198" s="49"/>
    </row>
    <row r="199" spans="2:5" ht="12.75">
      <c r="B199" s="32"/>
      <c r="C199" s="32"/>
      <c r="E199" s="49"/>
    </row>
    <row r="200" spans="2:5" ht="12.75">
      <c r="B200" s="32"/>
      <c r="C200" s="32"/>
      <c r="E200" s="49"/>
    </row>
    <row r="201" spans="2:5" ht="12.75">
      <c r="B201" s="32"/>
      <c r="C201" s="32"/>
      <c r="E201" s="49"/>
    </row>
    <row r="202" ht="12.75">
      <c r="E202" s="49"/>
    </row>
    <row r="203" ht="12.75">
      <c r="E203" s="49"/>
    </row>
    <row r="204" ht="12.75">
      <c r="E204" s="49"/>
    </row>
    <row r="205" ht="12.75">
      <c r="E205" s="49"/>
    </row>
    <row r="206" ht="12.75">
      <c r="E206" s="49"/>
    </row>
    <row r="207" ht="12.75">
      <c r="E207" s="49"/>
    </row>
    <row r="208" ht="12.75">
      <c r="E208" s="49"/>
    </row>
    <row r="209" ht="12.75">
      <c r="E209" s="49"/>
    </row>
    <row r="210" ht="12.75">
      <c r="E210" s="49"/>
    </row>
    <row r="211" ht="12.75">
      <c r="E211" s="49"/>
    </row>
    <row r="212" ht="12.75">
      <c r="E212" s="49"/>
    </row>
    <row r="213" ht="12.75">
      <c r="E213" s="49"/>
    </row>
  </sheetData>
  <sheetProtection/>
  <mergeCells count="2">
    <mergeCell ref="A13:B13"/>
    <mergeCell ref="C11:D11"/>
  </mergeCells>
  <printOptions/>
  <pageMargins left="0.25" right="0.25" top="0.5" bottom="0.25" header="0.5" footer="0.5"/>
  <pageSetup fitToHeight="2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30" zoomScaleNormal="130" zoomScalePageLayoutView="0" workbookViewId="0" topLeftCell="A14">
      <selection activeCell="E18" sqref="E18"/>
    </sheetView>
  </sheetViews>
  <sheetFormatPr defaultColWidth="9.140625" defaultRowHeight="12.75"/>
  <cols>
    <col min="1" max="1" width="6.57421875" style="7" customWidth="1"/>
    <col min="2" max="2" width="11.00390625" style="7" customWidth="1"/>
    <col min="3" max="3" width="14.421875" style="7" customWidth="1"/>
    <col min="4" max="4" width="14.7109375" style="7" customWidth="1"/>
    <col min="5" max="5" width="16.421875" style="7" customWidth="1"/>
    <col min="6" max="6" width="12.140625" style="7" bestFit="1" customWidth="1"/>
    <col min="7" max="7" width="15.57421875" style="7" bestFit="1" customWidth="1"/>
    <col min="8" max="8" width="11.7109375" style="7" customWidth="1"/>
    <col min="9" max="16384" width="9.140625" style="7" customWidth="1"/>
  </cols>
  <sheetData>
    <row r="1" spans="1:8" ht="15">
      <c r="A1" s="122" t="s">
        <v>0</v>
      </c>
      <c r="B1" s="122"/>
      <c r="C1" s="122"/>
      <c r="D1" s="122"/>
      <c r="E1" s="122"/>
      <c r="F1" s="122"/>
      <c r="G1" s="122"/>
      <c r="H1" s="7" t="s">
        <v>183</v>
      </c>
    </row>
    <row r="3" ht="15">
      <c r="A3" s="7" t="s">
        <v>61</v>
      </c>
    </row>
    <row r="4" ht="15">
      <c r="B4" s="7" t="s">
        <v>60</v>
      </c>
    </row>
    <row r="6" ht="15">
      <c r="A6" s="7" t="s">
        <v>63</v>
      </c>
    </row>
    <row r="7" ht="15">
      <c r="B7" s="7" t="s">
        <v>62</v>
      </c>
    </row>
    <row r="9" spans="1:7" ht="15">
      <c r="A9" s="123" t="s">
        <v>1</v>
      </c>
      <c r="B9" s="123"/>
      <c r="C9" s="123"/>
      <c r="D9" s="123"/>
      <c r="E9" s="123"/>
      <c r="F9" s="123"/>
      <c r="G9" s="123"/>
    </row>
    <row r="10" spans="1:7" ht="15">
      <c r="A10" s="123" t="s">
        <v>2</v>
      </c>
      <c r="B10" s="123"/>
      <c r="C10" s="123"/>
      <c r="D10" s="123"/>
      <c r="E10" s="123"/>
      <c r="F10" s="123"/>
      <c r="G10" s="123"/>
    </row>
    <row r="11" spans="1:7" ht="15">
      <c r="A11" s="123" t="s">
        <v>3</v>
      </c>
      <c r="B11" s="123"/>
      <c r="C11" s="123"/>
      <c r="D11" s="123"/>
      <c r="E11" s="123"/>
      <c r="F11" s="123"/>
      <c r="G11" s="123"/>
    </row>
    <row r="12" spans="1:8" ht="15">
      <c r="A12" s="8"/>
      <c r="B12" s="8"/>
      <c r="C12" s="8"/>
      <c r="D12" s="8"/>
      <c r="E12" s="8"/>
      <c r="F12" s="8"/>
      <c r="G12" s="8"/>
      <c r="H12" s="9"/>
    </row>
    <row r="14" ht="15">
      <c r="A14" s="7" t="s">
        <v>4</v>
      </c>
    </row>
    <row r="15" ht="15">
      <c r="A15" s="7" t="s">
        <v>64</v>
      </c>
    </row>
    <row r="16" spans="4:5" ht="15">
      <c r="D16" s="10"/>
      <c r="E16" s="11"/>
    </row>
    <row r="17" spans="4:6" ht="15.75">
      <c r="D17" s="27" t="s">
        <v>8</v>
      </c>
      <c r="E17" s="29" t="s">
        <v>200</v>
      </c>
      <c r="F17" s="13">
        <v>2019</v>
      </c>
    </row>
    <row r="18" spans="4:6" ht="15.75">
      <c r="D18" s="10"/>
      <c r="E18" s="12"/>
      <c r="F18" s="13"/>
    </row>
    <row r="19" spans="4:5" ht="15">
      <c r="D19" s="10"/>
      <c r="E19" s="11"/>
    </row>
    <row r="20" spans="1:7" ht="32.25" thickBot="1">
      <c r="A20" s="121" t="s">
        <v>13</v>
      </c>
      <c r="B20" s="121"/>
      <c r="C20" s="14" t="s">
        <v>5</v>
      </c>
      <c r="D20" s="14" t="s">
        <v>6</v>
      </c>
      <c r="E20" s="15" t="s">
        <v>58</v>
      </c>
      <c r="F20" s="15" t="s">
        <v>69</v>
      </c>
      <c r="G20" s="15" t="s">
        <v>7</v>
      </c>
    </row>
    <row r="21" spans="1:7" ht="14.25" customHeight="1">
      <c r="A21" s="7" t="s">
        <v>9</v>
      </c>
      <c r="C21" s="16">
        <f>'Data Entry'!D157</f>
        <v>199795</v>
      </c>
      <c r="D21" s="17" t="s">
        <v>17</v>
      </c>
      <c r="E21" s="18">
        <f>'Data Entry'!C157</f>
        <v>18586.930000000004</v>
      </c>
      <c r="F21" s="19">
        <f>E21/C21</f>
        <v>0.09303000575589981</v>
      </c>
      <c r="G21" s="20">
        <f>E21/E$26</f>
        <v>0.8068816362216422</v>
      </c>
    </row>
    <row r="22" spans="1:7" ht="14.25" customHeight="1">
      <c r="A22" s="7" t="s">
        <v>10</v>
      </c>
      <c r="C22" s="16">
        <f>'Data Entry'!F157</f>
        <v>227</v>
      </c>
      <c r="D22" s="17" t="s">
        <v>55</v>
      </c>
      <c r="E22" s="18">
        <f>'Data Entry'!E157</f>
        <v>520.84</v>
      </c>
      <c r="F22" s="19">
        <f>E22/C22</f>
        <v>2.2944493392070484</v>
      </c>
      <c r="G22" s="20">
        <f>E22/E$26</f>
        <v>0.022610309040260016</v>
      </c>
    </row>
    <row r="23" spans="1:7" ht="14.25" customHeight="1">
      <c r="A23" s="7" t="s">
        <v>11</v>
      </c>
      <c r="C23" s="16">
        <f>'Data Entry'!H157</f>
        <v>9840</v>
      </c>
      <c r="D23" s="17" t="s">
        <v>56</v>
      </c>
      <c r="E23" s="18">
        <f>'Data Entry'!G157</f>
        <v>3528.24</v>
      </c>
      <c r="F23" s="19">
        <f>E23/C23</f>
        <v>0.3585609756097561</v>
      </c>
      <c r="G23" s="20">
        <f>E23/E$26</f>
        <v>0.15316526527956184</v>
      </c>
    </row>
    <row r="24" spans="1:7" ht="14.25" customHeight="1">
      <c r="A24" s="8" t="s">
        <v>12</v>
      </c>
      <c r="B24" s="8"/>
      <c r="C24" s="21">
        <v>0</v>
      </c>
      <c r="D24" s="22" t="s">
        <v>57</v>
      </c>
      <c r="E24" s="23">
        <f>'Data Entry'!I157</f>
        <v>399.5</v>
      </c>
      <c r="F24" s="24"/>
      <c r="G24" s="25">
        <f>E24/E$26</f>
        <v>0.01734278945853597</v>
      </c>
    </row>
    <row r="26" spans="4:5" ht="15.75" thickBot="1">
      <c r="D26" s="17" t="s">
        <v>59</v>
      </c>
      <c r="E26" s="26">
        <f>SUM(E21:E25)</f>
        <v>23035.510000000002</v>
      </c>
    </row>
    <row r="27" ht="15.75" thickTop="1"/>
    <row r="29" ht="15">
      <c r="A29" s="7" t="s">
        <v>68</v>
      </c>
    </row>
  </sheetData>
  <sheetProtection/>
  <mergeCells count="5">
    <mergeCell ref="A20:B20"/>
    <mergeCell ref="A1:G1"/>
    <mergeCell ref="A9:G9"/>
    <mergeCell ref="A10:G10"/>
    <mergeCell ref="A11:G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Yoakum County</dc:creator>
  <cp:keywords/>
  <dc:description/>
  <cp:lastModifiedBy>Frances Seymour</cp:lastModifiedBy>
  <cp:lastPrinted>2019-08-22T17:45:41Z</cp:lastPrinted>
  <dcterms:created xsi:type="dcterms:W3CDTF">2009-03-16T19:14:02Z</dcterms:created>
  <dcterms:modified xsi:type="dcterms:W3CDTF">2019-09-26T19:14:39Z</dcterms:modified>
  <cp:category/>
  <cp:version/>
  <cp:contentType/>
  <cp:contentStatus/>
</cp:coreProperties>
</file>